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5" windowWidth="21720" windowHeight="13620" activeTab="0"/>
  </bookViews>
  <sheets>
    <sheet name="SB&amp;LOB" sheetId="1" r:id="rId1"/>
    <sheet name="1.5&quot;" sheetId="2" r:id="rId2"/>
    <sheet name="1.625&quot;" sheetId="3" r:id="rId3"/>
    <sheet name="1.75&quot;" sheetId="4" r:id="rId4"/>
    <sheet name="A PILLAR" sheetId="5" r:id="rId5"/>
    <sheet name="SEATBELT BAR" sheetId="6" r:id="rId6"/>
  </sheets>
  <definedNames/>
  <calcPr fullCalcOnLoad="1"/>
</workbook>
</file>

<file path=xl/sharedStrings.xml><?xml version="1.0" encoding="utf-8"?>
<sst xmlns="http://schemas.openxmlformats.org/spreadsheetml/2006/main" count="472" uniqueCount="68">
  <si>
    <t>DEGREE OF BEND</t>
  </si>
  <si>
    <t>TUBE 1.625 DIA 
SET BACK     LENGTH</t>
  </si>
  <si>
    <t>TUBE 1.750 DIA 
SET BACK     LENGTH</t>
  </si>
  <si>
    <t>TUBE 1.500 DIA 
SET BACK     LENGTH</t>
  </si>
  <si>
    <t>BEND RADIUS</t>
  </si>
  <si>
    <t>TUBE DIA.</t>
  </si>
  <si>
    <t>1 BEND</t>
  </si>
  <si>
    <t>2 BENDS</t>
  </si>
  <si>
    <t>3 BENDS</t>
  </si>
  <si>
    <t>4 BENDS</t>
  </si>
  <si>
    <t>5 BENDS</t>
  </si>
  <si>
    <t>LENGTH of BEND 1</t>
  </si>
  <si>
    <t>LENGTH of BEND 2</t>
  </si>
  <si>
    <t>LENGTH of BEND 3</t>
  </si>
  <si>
    <t>LENGTH of BEND 4</t>
  </si>
  <si>
    <t>LENGTH of BEND 5</t>
  </si>
  <si>
    <t>TOTAL LENGTH</t>
  </si>
  <si>
    <t>START TO BEND 1</t>
  </si>
  <si>
    <t>START TO BEND 2</t>
  </si>
  <si>
    <t>START TO BEND 3</t>
  </si>
  <si>
    <t>START TO BEND 4</t>
  </si>
  <si>
    <t>START TO BEND 5</t>
  </si>
  <si>
    <t>LENGTH 1</t>
  </si>
  <si>
    <t>LENGTH 2</t>
  </si>
  <si>
    <t>BEND 1  (DEG)</t>
  </si>
  <si>
    <t>LENGTH 6</t>
  </si>
  <si>
    <t>LENGTH 5</t>
  </si>
  <si>
    <t>LENGTH 4</t>
  </si>
  <si>
    <t>LENGTH 3</t>
  </si>
  <si>
    <t>BEND 5  (DEG)</t>
  </si>
  <si>
    <t>BEND 4  (DEG)</t>
  </si>
  <si>
    <t>BEND 3  (DEG)</t>
  </si>
  <si>
    <t>BEND 2  (DEG)</t>
  </si>
  <si>
    <t>TUBE DIA</t>
  </si>
  <si>
    <t>STRAIGHT LINE 1</t>
  </si>
  <si>
    <t>STRAIGHT LINE 2</t>
  </si>
  <si>
    <t>STRAIGHT LINE 3</t>
  </si>
  <si>
    <t>STRAIGHT LINE 4</t>
  </si>
  <si>
    <t>STRAIGHT LINE 5</t>
  </si>
  <si>
    <t>STRAIGHT LINE 6</t>
  </si>
  <si>
    <t>TUBE DIA 1.750</t>
  </si>
  <si>
    <t>TUBE DIA 1.625</t>
  </si>
  <si>
    <t>TOOL LEAD-IN</t>
  </si>
  <si>
    <t>TUBE DIAMETER</t>
  </si>
  <si>
    <t>TUBE DIA 1.500</t>
  </si>
  <si>
    <t>DEGREE of BEND 1</t>
  </si>
  <si>
    <t>DEGREE of BEND 2</t>
  </si>
  <si>
    <t>NUMBERS IN GREEN</t>
  </si>
  <si>
    <t>CAN BE EDITED</t>
  </si>
  <si>
    <t xml:space="preserve">NUMBERS IN YELLOW </t>
  </si>
  <si>
    <t>ARE RESULTS</t>
  </si>
  <si>
    <t>DISTANCE 1</t>
  </si>
  <si>
    <t>DISTANCE 2</t>
  </si>
  <si>
    <t>DISTANCE 3</t>
  </si>
  <si>
    <t>BEND 1</t>
  </si>
  <si>
    <t>BEND 2</t>
  </si>
  <si>
    <t>1.750</t>
  </si>
  <si>
    <t>1.50</t>
  </si>
  <si>
    <t>ADDER TO RIGHT</t>
  </si>
  <si>
    <t>ADDER TO LEFT</t>
  </si>
  <si>
    <t>ONE BEND MEASUREMENT</t>
  </si>
  <si>
    <t>TWO BEND MEASUREMENT</t>
  </si>
  <si>
    <t>THREE BEND MEASUREMENT</t>
  </si>
  <si>
    <t>FOUR BEND MEASUREMENT</t>
  </si>
  <si>
    <t>DO NOT EDIT</t>
  </si>
  <si>
    <t>TUBE DIAMETER 1.625</t>
  </si>
  <si>
    <t>TUBE DIAMETER 1.750</t>
  </si>
  <si>
    <t>TUBE DIAMETER 1.500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</si>
</sst>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\ ??/16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2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2" borderId="1" xfId="0" applyNumberFormat="1" applyFill="1" applyBorder="1" applyAlignment="1">
      <alignment horizontal="left"/>
    </xf>
    <xf numFmtId="166" fontId="0" fillId="3" borderId="0" xfId="0" applyNumberFormat="1" applyFill="1" applyAlignment="1">
      <alignment/>
    </xf>
    <xf numFmtId="0" fontId="0" fillId="0" borderId="2" xfId="0" applyBorder="1" applyAlignment="1">
      <alignment horizontal="center"/>
    </xf>
    <xf numFmtId="166" fontId="0" fillId="3" borderId="2" xfId="0" applyNumberFormat="1" applyFill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49" fontId="0" fillId="4" borderId="4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12" fontId="0" fillId="4" borderId="0" xfId="0" applyNumberFormat="1" applyFill="1" applyAlignment="1">
      <alignment horizontal="center" wrapText="1"/>
    </xf>
    <xf numFmtId="0" fontId="0" fillId="4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0" xfId="0" applyFill="1" applyAlignment="1">
      <alignment wrapText="1"/>
    </xf>
    <xf numFmtId="49" fontId="0" fillId="4" borderId="2" xfId="0" applyNumberFormat="1" applyFill="1" applyBorder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2" fontId="0" fillId="4" borderId="0" xfId="0" applyNumberFormat="1" applyFill="1" applyAlignment="1">
      <alignment horizontal="center" wrapText="1"/>
    </xf>
    <xf numFmtId="12" fontId="0" fillId="4" borderId="0" xfId="0" applyNumberFormat="1" applyFill="1" applyAlignment="1">
      <alignment horizontal="center"/>
    </xf>
    <xf numFmtId="12" fontId="0" fillId="0" borderId="0" xfId="0" applyNumberFormat="1" applyAlignment="1">
      <alignment horizontal="center" wrapText="1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6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6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6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4.jpeg" /><Relationship Id="rId3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jpe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47</xdr:row>
      <xdr:rowOff>142875</xdr:rowOff>
    </xdr:from>
    <xdr:to>
      <xdr:col>6</xdr:col>
      <xdr:colOff>457200</xdr:colOff>
      <xdr:row>61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924800"/>
          <a:ext cx="29813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142875</xdr:rowOff>
    </xdr:from>
    <xdr:to>
      <xdr:col>14</xdr:col>
      <xdr:colOff>400050</xdr:colOff>
      <xdr:row>61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7924800"/>
          <a:ext cx="30480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457200</xdr:colOff>
      <xdr:row>2</xdr:row>
      <xdr:rowOff>0</xdr:rowOff>
    </xdr:from>
    <xdr:to>
      <xdr:col>21</xdr:col>
      <xdr:colOff>47625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323850"/>
          <a:ext cx="3248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533400</xdr:colOff>
      <xdr:row>14</xdr:row>
      <xdr:rowOff>9525</xdr:rowOff>
    </xdr:from>
    <xdr:to>
      <xdr:col>21</xdr:col>
      <xdr:colOff>304800</xdr:colOff>
      <xdr:row>26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2276475"/>
          <a:ext cx="3429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21</xdr:col>
      <xdr:colOff>485775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4857750"/>
          <a:ext cx="3533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53</xdr:row>
      <xdr:rowOff>0</xdr:rowOff>
    </xdr:from>
    <xdr:to>
      <xdr:col>22</xdr:col>
      <xdr:colOff>561975</xdr:colOff>
      <xdr:row>74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82550" y="8601075"/>
          <a:ext cx="42005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19050</xdr:rowOff>
    </xdr:from>
    <xdr:to>
      <xdr:col>7</xdr:col>
      <xdr:colOff>819150</xdr:colOff>
      <xdr:row>45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5524500"/>
          <a:ext cx="51244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48</xdr:row>
      <xdr:rowOff>85725</xdr:rowOff>
    </xdr:from>
    <xdr:to>
      <xdr:col>10</xdr:col>
      <xdr:colOff>1066800</xdr:colOff>
      <xdr:row>61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7877175"/>
          <a:ext cx="7477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63</xdr:row>
      <xdr:rowOff>95250</xdr:rowOff>
    </xdr:from>
    <xdr:to>
      <xdr:col>12</xdr:col>
      <xdr:colOff>257175</xdr:colOff>
      <xdr:row>76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025" y="10315575"/>
          <a:ext cx="857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78</xdr:row>
      <xdr:rowOff>142875</xdr:rowOff>
    </xdr:from>
    <xdr:to>
      <xdr:col>16</xdr:col>
      <xdr:colOff>180975</xdr:colOff>
      <xdr:row>93</xdr:row>
      <xdr:rowOff>104775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rcRect l="1475"/>
        <a:stretch>
          <a:fillRect/>
        </a:stretch>
      </xdr:blipFill>
      <xdr:spPr>
        <a:xfrm>
          <a:off x="1800225" y="12792075"/>
          <a:ext cx="111442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94</xdr:row>
      <xdr:rowOff>123825</xdr:rowOff>
    </xdr:from>
    <xdr:to>
      <xdr:col>18</xdr:col>
      <xdr:colOff>295275</xdr:colOff>
      <xdr:row>117</xdr:row>
      <xdr:rowOff>104775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5363825"/>
          <a:ext cx="124777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104775</xdr:rowOff>
    </xdr:from>
    <xdr:to>
      <xdr:col>21</xdr:col>
      <xdr:colOff>219075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04775"/>
          <a:ext cx="3248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9</xdr:row>
      <xdr:rowOff>123825</xdr:rowOff>
    </xdr:from>
    <xdr:to>
      <xdr:col>21</xdr:col>
      <xdr:colOff>419100</xdr:colOff>
      <xdr:row>22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1581150"/>
          <a:ext cx="3429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590550</xdr:colOff>
      <xdr:row>24</xdr:row>
      <xdr:rowOff>104775</xdr:rowOff>
    </xdr:from>
    <xdr:to>
      <xdr:col>21</xdr:col>
      <xdr:colOff>466725</xdr:colOff>
      <xdr:row>43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44450" y="3990975"/>
          <a:ext cx="3533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46</xdr:row>
      <xdr:rowOff>66675</xdr:rowOff>
    </xdr:from>
    <xdr:to>
      <xdr:col>22</xdr:col>
      <xdr:colOff>561975</xdr:colOff>
      <xdr:row>68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82550" y="7534275"/>
          <a:ext cx="42005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19050</xdr:rowOff>
    </xdr:from>
    <xdr:to>
      <xdr:col>7</xdr:col>
      <xdr:colOff>819150</xdr:colOff>
      <xdr:row>47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5848350"/>
          <a:ext cx="51244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50</xdr:row>
      <xdr:rowOff>85725</xdr:rowOff>
    </xdr:from>
    <xdr:to>
      <xdr:col>10</xdr:col>
      <xdr:colOff>1066800</xdr:colOff>
      <xdr:row>63</xdr:row>
      <xdr:rowOff>123825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8201025"/>
          <a:ext cx="7477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95250</xdr:rowOff>
    </xdr:from>
    <xdr:to>
      <xdr:col>12</xdr:col>
      <xdr:colOff>257175</xdr:colOff>
      <xdr:row>78</xdr:row>
      <xdr:rowOff>123825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025" y="10639425"/>
          <a:ext cx="857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80</xdr:row>
      <xdr:rowOff>142875</xdr:rowOff>
    </xdr:from>
    <xdr:to>
      <xdr:col>16</xdr:col>
      <xdr:colOff>180975</xdr:colOff>
      <xdr:row>95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rcRect l="1475"/>
        <a:stretch>
          <a:fillRect/>
        </a:stretch>
      </xdr:blipFill>
      <xdr:spPr>
        <a:xfrm>
          <a:off x="1800225" y="13115925"/>
          <a:ext cx="111442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98</xdr:row>
      <xdr:rowOff>28575</xdr:rowOff>
    </xdr:from>
    <xdr:to>
      <xdr:col>18</xdr:col>
      <xdr:colOff>114300</xdr:colOff>
      <xdr:row>120</xdr:row>
      <xdr:rowOff>104775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15916275"/>
          <a:ext cx="122491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1</xdr:row>
      <xdr:rowOff>114300</xdr:rowOff>
    </xdr:from>
    <xdr:to>
      <xdr:col>21</xdr:col>
      <xdr:colOff>485775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0" y="276225"/>
          <a:ext cx="3248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304800</xdr:colOff>
      <xdr:row>10</xdr:row>
      <xdr:rowOff>133350</xdr:rowOff>
    </xdr:from>
    <xdr:to>
      <xdr:col>22</xdr:col>
      <xdr:colOff>76200</xdr:colOff>
      <xdr:row>23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68300" y="1752600"/>
          <a:ext cx="3429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25</xdr:row>
      <xdr:rowOff>114300</xdr:rowOff>
    </xdr:from>
    <xdr:to>
      <xdr:col>22</xdr:col>
      <xdr:colOff>123825</xdr:colOff>
      <xdr:row>44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11150" y="4162425"/>
          <a:ext cx="3533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46</xdr:row>
      <xdr:rowOff>76200</xdr:rowOff>
    </xdr:from>
    <xdr:to>
      <xdr:col>23</xdr:col>
      <xdr:colOff>219075</xdr:colOff>
      <xdr:row>68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0" y="7543800"/>
          <a:ext cx="42005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19050</xdr:rowOff>
    </xdr:from>
    <xdr:to>
      <xdr:col>7</xdr:col>
      <xdr:colOff>819150</xdr:colOff>
      <xdr:row>47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5848350"/>
          <a:ext cx="51244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50</xdr:row>
      <xdr:rowOff>85725</xdr:rowOff>
    </xdr:from>
    <xdr:to>
      <xdr:col>10</xdr:col>
      <xdr:colOff>1066800</xdr:colOff>
      <xdr:row>63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" y="8201025"/>
          <a:ext cx="7477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95250</xdr:rowOff>
    </xdr:from>
    <xdr:to>
      <xdr:col>12</xdr:col>
      <xdr:colOff>257175</xdr:colOff>
      <xdr:row>78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24025" y="10639425"/>
          <a:ext cx="8572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80</xdr:row>
      <xdr:rowOff>142875</xdr:rowOff>
    </xdr:from>
    <xdr:to>
      <xdr:col>16</xdr:col>
      <xdr:colOff>180975</xdr:colOff>
      <xdr:row>95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rcRect l="1475"/>
        <a:stretch>
          <a:fillRect/>
        </a:stretch>
      </xdr:blipFill>
      <xdr:spPr>
        <a:xfrm>
          <a:off x="1800225" y="13115925"/>
          <a:ext cx="111442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98</xdr:row>
      <xdr:rowOff>28575</xdr:rowOff>
    </xdr:from>
    <xdr:to>
      <xdr:col>17</xdr:col>
      <xdr:colOff>85725</xdr:colOff>
      <xdr:row>119</xdr:row>
      <xdr:rowOff>76200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15916275"/>
          <a:ext cx="116109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39</xdr:row>
      <xdr:rowOff>142875</xdr:rowOff>
    </xdr:from>
    <xdr:to>
      <xdr:col>17</xdr:col>
      <xdr:colOff>266700</xdr:colOff>
      <xdr:row>59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6457950"/>
          <a:ext cx="61436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39</xdr:row>
      <xdr:rowOff>114300</xdr:rowOff>
    </xdr:from>
    <xdr:to>
      <xdr:col>7</xdr:col>
      <xdr:colOff>114300</xdr:colOff>
      <xdr:row>59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429375"/>
          <a:ext cx="56673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61</xdr:row>
      <xdr:rowOff>0</xdr:rowOff>
    </xdr:from>
    <xdr:to>
      <xdr:col>12</xdr:col>
      <xdr:colOff>323850</xdr:colOff>
      <xdr:row>79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9877425"/>
          <a:ext cx="9058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37</xdr:row>
      <xdr:rowOff>133350</xdr:rowOff>
    </xdr:from>
    <xdr:to>
      <xdr:col>10</xdr:col>
      <xdr:colOff>552450</xdr:colOff>
      <xdr:row>49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6124575"/>
          <a:ext cx="65722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50</xdr:row>
      <xdr:rowOff>66675</xdr:rowOff>
    </xdr:from>
    <xdr:to>
      <xdr:col>15</xdr:col>
      <xdr:colOff>342900</xdr:colOff>
      <xdr:row>71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8162925"/>
          <a:ext cx="93821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72</xdr:row>
      <xdr:rowOff>66675</xdr:rowOff>
    </xdr:from>
    <xdr:to>
      <xdr:col>15</xdr:col>
      <xdr:colOff>123825</xdr:colOff>
      <xdr:row>90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11725275"/>
          <a:ext cx="9058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E68" sqref="E68"/>
    </sheetView>
  </sheetViews>
  <sheetFormatPr defaultColWidth="9.140625" defaultRowHeight="12.75"/>
  <cols>
    <col min="1" max="1" width="22.00390625" style="0" bestFit="1" customWidth="1"/>
    <col min="2" max="2" width="13.7109375" style="4" bestFit="1" customWidth="1"/>
    <col min="3" max="3" width="9.140625" style="1" customWidth="1"/>
    <col min="4" max="5" width="11.140625" style="1" customWidth="1"/>
    <col min="6" max="6" width="2.421875" style="0" customWidth="1"/>
    <col min="7" max="7" width="10.57421875" style="1" customWidth="1"/>
    <col min="8" max="8" width="10.28125" style="1" customWidth="1"/>
    <col min="9" max="9" width="2.421875" style="1" customWidth="1"/>
    <col min="10" max="10" width="10.8515625" style="1" customWidth="1"/>
    <col min="11" max="11" width="10.28125" style="1" customWidth="1"/>
    <col min="13" max="13" width="9.140625" style="1" customWidth="1"/>
    <col min="14" max="15" width="11.140625" style="1" customWidth="1"/>
    <col min="16" max="16" width="2.28125" style="1" customWidth="1"/>
    <col min="17" max="17" width="10.57421875" style="1" customWidth="1"/>
    <col min="18" max="18" width="10.28125" style="1" customWidth="1"/>
    <col min="19" max="19" width="2.7109375" style="1" customWidth="1"/>
    <col min="20" max="20" width="10.8515625" style="1" customWidth="1"/>
    <col min="21" max="21" width="10.28125" style="1" customWidth="1"/>
  </cols>
  <sheetData>
    <row r="1" spans="3:21" ht="26.25" customHeight="1">
      <c r="C1" s="36" t="s">
        <v>0</v>
      </c>
      <c r="D1" s="47" t="s">
        <v>3</v>
      </c>
      <c r="E1" s="48"/>
      <c r="G1" s="47" t="s">
        <v>1</v>
      </c>
      <c r="H1" s="48"/>
      <c r="I1" s="8"/>
      <c r="J1" s="47" t="s">
        <v>2</v>
      </c>
      <c r="K1" s="48"/>
      <c r="M1" s="36" t="s">
        <v>0</v>
      </c>
      <c r="N1" s="47" t="s">
        <v>3</v>
      </c>
      <c r="O1" s="48"/>
      <c r="P1" s="8"/>
      <c r="Q1" s="47" t="s">
        <v>1</v>
      </c>
      <c r="R1" s="48"/>
      <c r="S1" s="8"/>
      <c r="T1" s="49" t="s">
        <v>2</v>
      </c>
      <c r="U1" s="50"/>
    </row>
    <row r="2" spans="1:21" ht="12.75">
      <c r="A2" s="37" t="s">
        <v>5</v>
      </c>
      <c r="B2" s="37" t="s">
        <v>4</v>
      </c>
      <c r="C2" s="22">
        <v>1</v>
      </c>
      <c r="D2" s="23">
        <f>B3*(TAN(RADIANS(C2/2)))</f>
        <v>0.03927090505841455</v>
      </c>
      <c r="E2" s="23">
        <f>B3*C2*0.01745</f>
        <v>0.078525</v>
      </c>
      <c r="F2" s="24"/>
      <c r="G2" s="23">
        <f>B3*(TAN(RADIANS(C2/2)))</f>
        <v>0.03927090505841455</v>
      </c>
      <c r="H2" s="23">
        <f>B4*C2*0.01745</f>
        <v>0.08725</v>
      </c>
      <c r="I2" s="24"/>
      <c r="J2" s="23">
        <f>B5*(TAN(RADIANS(C2/2)))</f>
        <v>0.047997772849173344</v>
      </c>
      <c r="K2" s="23">
        <f>B5*C2*0.01745</f>
        <v>0.095975</v>
      </c>
      <c r="L2" s="24"/>
      <c r="M2" s="24">
        <v>46</v>
      </c>
      <c r="N2" s="23">
        <f>B3*(TAN(RADIANS(M2/2)))</f>
        <v>1.9101366729432214</v>
      </c>
      <c r="O2" s="23">
        <f>B3*M2*0.01745</f>
        <v>3.61215</v>
      </c>
      <c r="P2" s="24"/>
      <c r="Q2" s="23">
        <f>B4*(TAN(RADIANS(M2/2)))</f>
        <v>2.1223740810480236</v>
      </c>
      <c r="R2" s="23">
        <f>B4*M2*0.01745</f>
        <v>4.0135</v>
      </c>
      <c r="S2" s="24"/>
      <c r="T2" s="23">
        <f>B5*(TAN(RADIANS(M2/2)))</f>
        <v>2.334611489152826</v>
      </c>
      <c r="U2" s="23">
        <f>B5*M2*0.01745</f>
        <v>4.41485</v>
      </c>
    </row>
    <row r="3" spans="1:21" ht="12.75">
      <c r="A3" s="38">
        <v>1.5</v>
      </c>
      <c r="B3" s="10">
        <v>4.5</v>
      </c>
      <c r="C3" s="22">
        <v>2</v>
      </c>
      <c r="D3" s="23">
        <f>B3*(TAN(RADIANS(C3/2)))</f>
        <v>0.07854779217697913</v>
      </c>
      <c r="E3" s="23">
        <f>B3*C3*0.01745</f>
        <v>0.15705</v>
      </c>
      <c r="F3" s="24"/>
      <c r="G3" s="23">
        <f>B3*(TAN(RADIANS(C3/2)))</f>
        <v>0.07854779217697913</v>
      </c>
      <c r="H3" s="23">
        <f>B4*C3*0.01745</f>
        <v>0.1745</v>
      </c>
      <c r="I3" s="24"/>
      <c r="J3" s="23">
        <f>B5*(TAN(RADIANS(C3/2)))</f>
        <v>0.09600285710519672</v>
      </c>
      <c r="K3" s="23">
        <f>B5*C3*0.01745</f>
        <v>0.19195</v>
      </c>
      <c r="L3" s="24"/>
      <c r="M3" s="24">
        <v>47</v>
      </c>
      <c r="N3" s="23">
        <f>B3*(TAN(RADIANS(M3/2)))</f>
        <v>1.9566556873242011</v>
      </c>
      <c r="O3" s="23">
        <f>B3*M3*0.01745</f>
        <v>3.690675</v>
      </c>
      <c r="P3" s="24"/>
      <c r="Q3" s="23">
        <f>B4*(TAN(RADIANS(M3/2)))</f>
        <v>2.174061874804668</v>
      </c>
      <c r="R3" s="23">
        <f>B4*M3*0.01745</f>
        <v>4.10075</v>
      </c>
      <c r="S3" s="24"/>
      <c r="T3" s="23">
        <f>B5*(TAN(RADIANS(M3/2)))</f>
        <v>2.391468062285135</v>
      </c>
      <c r="U3" s="23">
        <f>B5*M3*0.01745</f>
        <v>4.510825</v>
      </c>
    </row>
    <row r="4" spans="1:21" ht="12.75">
      <c r="A4" s="38">
        <v>1.625</v>
      </c>
      <c r="B4" s="10">
        <v>5</v>
      </c>
      <c r="C4" s="22">
        <v>3</v>
      </c>
      <c r="D4" s="23">
        <f>B3*(TAN(RADIANS(C4/2)))</f>
        <v>0.11783664706134118</v>
      </c>
      <c r="E4" s="23">
        <f>B3*C4*0.01745</f>
        <v>0.235575</v>
      </c>
      <c r="F4" s="24"/>
      <c r="G4" s="23">
        <f>B3*(TAN(RADIANS(C4/2)))</f>
        <v>0.11783664706134118</v>
      </c>
      <c r="H4" s="23">
        <f>B4*C4*0.01745</f>
        <v>0.26175</v>
      </c>
      <c r="I4" s="24"/>
      <c r="J4" s="23">
        <f>B5*(TAN(RADIANS(C4/2)))</f>
        <v>0.14402256863052812</v>
      </c>
      <c r="K4" s="23">
        <f>B5*C4*0.01745</f>
        <v>0.287925</v>
      </c>
      <c r="L4" s="24"/>
      <c r="M4" s="24">
        <v>48</v>
      </c>
      <c r="N4" s="23">
        <f>B3*(TAN(RADIANS(M4/2)))</f>
        <v>2.003529083888413</v>
      </c>
      <c r="O4" s="23">
        <f>B3*M4*0.01745</f>
        <v>3.7692</v>
      </c>
      <c r="P4" s="24"/>
      <c r="Q4" s="23">
        <f>B4*(TAN(RADIANS(M4/2)))</f>
        <v>2.226143426542681</v>
      </c>
      <c r="R4" s="23">
        <f>B4*M4*0.01745</f>
        <v>4.188</v>
      </c>
      <c r="S4" s="24"/>
      <c r="T4" s="23">
        <f>B5*(TAN(RADIANS(M4/2)))</f>
        <v>2.4487577691969493</v>
      </c>
      <c r="U4" s="23">
        <f>B5*M4*0.01745</f>
        <v>4.6068</v>
      </c>
    </row>
    <row r="5" spans="1:21" ht="12.75">
      <c r="A5" s="38">
        <v>1.75</v>
      </c>
      <c r="B5" s="10">
        <v>5.5</v>
      </c>
      <c r="C5" s="22">
        <v>4</v>
      </c>
      <c r="D5" s="23">
        <f>B3*(TAN(RADIANS(C5/2)))</f>
        <v>0.15714346271286478</v>
      </c>
      <c r="E5" s="23">
        <f>B3*C5*0.01745</f>
        <v>0.3141</v>
      </c>
      <c r="F5" s="24"/>
      <c r="G5" s="23">
        <f>B3*(TAN(RADIANS(C5/2)))</f>
        <v>0.15714346271286478</v>
      </c>
      <c r="H5" s="23">
        <f>B4*C5*0.01745</f>
        <v>0.349</v>
      </c>
      <c r="I5" s="24"/>
      <c r="J5" s="23">
        <f>B5*(TAN(RADIANS(C5/2)))</f>
        <v>0.19206423220461252</v>
      </c>
      <c r="K5" s="23">
        <f>B5*C5*0.01745</f>
        <v>0.3839</v>
      </c>
      <c r="L5" s="24"/>
      <c r="M5" s="24">
        <v>49</v>
      </c>
      <c r="N5" s="23">
        <f>B3*(TAN(RADIANS(M5/2)))</f>
        <v>2.050768149896631</v>
      </c>
      <c r="O5" s="23">
        <f>B3*M5*0.01745</f>
        <v>3.847725</v>
      </c>
      <c r="P5" s="24"/>
      <c r="Q5" s="23">
        <f>B4*(TAN(RADIANS(M5/2)))</f>
        <v>2.278631277662923</v>
      </c>
      <c r="R5" s="23">
        <f>B4*M5*0.01745</f>
        <v>4.27525</v>
      </c>
      <c r="S5" s="24"/>
      <c r="T5" s="23">
        <f>B5*(TAN(RADIANS(M5/2)))</f>
        <v>2.5064944054292155</v>
      </c>
      <c r="U5" s="23">
        <f>B5*M5*0.01745</f>
        <v>4.702775</v>
      </c>
    </row>
    <row r="6" spans="1:21" ht="12.75">
      <c r="A6" s="1"/>
      <c r="B6" s="1"/>
      <c r="C6" s="22">
        <v>5</v>
      </c>
      <c r="D6" s="23">
        <f>B3*(TAN(RADIANS(C6/2)))</f>
        <v>0.19647424308830427</v>
      </c>
      <c r="E6" s="23">
        <f>B3*C6*0.01745</f>
        <v>0.392625</v>
      </c>
      <c r="F6" s="24"/>
      <c r="G6" s="23">
        <f>B3*(TAN(RADIANS(C6/2)))</f>
        <v>0.19647424308830427</v>
      </c>
      <c r="H6" s="23">
        <f>B4*C6*0.01745</f>
        <v>0.43625</v>
      </c>
      <c r="I6" s="24"/>
      <c r="J6" s="23">
        <f>B5*(TAN(RADIANS(C6/2)))</f>
        <v>0.24013518599681632</v>
      </c>
      <c r="K6" s="23">
        <f>B5*C6*0.01745</f>
        <v>0.479875</v>
      </c>
      <c r="L6" s="24"/>
      <c r="M6" s="24">
        <v>50</v>
      </c>
      <c r="N6" s="23">
        <f>B3*(TAN(RADIANS(M6/2)))</f>
        <v>2.098384461697494</v>
      </c>
      <c r="O6" s="23">
        <f>B3*M6*0.01745</f>
        <v>3.92625</v>
      </c>
      <c r="P6" s="24"/>
      <c r="Q6" s="23">
        <f>B4*(TAN(RADIANS(M6/2)))</f>
        <v>2.331538290774993</v>
      </c>
      <c r="R6" s="23">
        <f>B4*M6*0.01745</f>
        <v>4.3625</v>
      </c>
      <c r="S6" s="24"/>
      <c r="T6" s="23">
        <f>B5*(TAN(RADIANS(M6/2)))</f>
        <v>2.5646921198524923</v>
      </c>
      <c r="U6" s="23">
        <f>B5*M6*0.01745</f>
        <v>4.79875</v>
      </c>
    </row>
    <row r="7" spans="1:21" ht="12.75">
      <c r="A7" s="1"/>
      <c r="B7" s="1"/>
      <c r="C7" s="22">
        <v>6</v>
      </c>
      <c r="D7" s="23">
        <f>B3*(TAN(RADIANS(C7/2)))</f>
        <v>0.23583500677368543</v>
      </c>
      <c r="E7" s="23">
        <f>B3*C7*0.01745</f>
        <v>0.47115</v>
      </c>
      <c r="F7" s="24"/>
      <c r="G7" s="23">
        <f>B3*(TAN(RADIANS(C7/2)))</f>
        <v>0.23583500677368543</v>
      </c>
      <c r="H7" s="23">
        <f>B4*C7*0.01745</f>
        <v>0.5235</v>
      </c>
      <c r="I7" s="24"/>
      <c r="J7" s="23">
        <f>B5*(TAN(RADIANS(C7/2)))</f>
        <v>0.28824278605672665</v>
      </c>
      <c r="K7" s="23">
        <f>B5*C7*0.01745</f>
        <v>0.57585</v>
      </c>
      <c r="L7" s="24"/>
      <c r="M7" s="24">
        <v>51</v>
      </c>
      <c r="N7" s="23">
        <f>B3*(TAN(RADIANS(M7/2)))</f>
        <v>2.146389897141721</v>
      </c>
      <c r="O7" s="23">
        <f>B3*M7*0.01745</f>
        <v>4.004775</v>
      </c>
      <c r="P7" s="24"/>
      <c r="Q7" s="23">
        <f>B4*(TAN(RADIANS(M7/2)))</f>
        <v>2.384877663490801</v>
      </c>
      <c r="R7" s="23">
        <f>B4*M7*0.01745</f>
        <v>4.44975</v>
      </c>
      <c r="S7" s="24"/>
      <c r="T7" s="23">
        <f>B5*(TAN(RADIANS(M7/2)))</f>
        <v>2.6233654298398807</v>
      </c>
      <c r="U7" s="23">
        <f>B5*M7*0.01745</f>
        <v>4.894725</v>
      </c>
    </row>
    <row r="8" spans="1:21" ht="12.75">
      <c r="A8" s="1"/>
      <c r="B8" s="1"/>
      <c r="C8" s="22">
        <v>7</v>
      </c>
      <c r="D8" s="23">
        <f>B3*(TAN(RADIANS(C8/2)))</f>
        <v>0.2752317906771794</v>
      </c>
      <c r="E8" s="23">
        <f>B3*C8*0.01745</f>
        <v>0.549675</v>
      </c>
      <c r="F8" s="24"/>
      <c r="G8" s="23">
        <f>B3*(TAN(RADIANS(C8/2)))</f>
        <v>0.2752317906771794</v>
      </c>
      <c r="H8" s="23">
        <f>B4*C8*0.01745</f>
        <v>0.61075</v>
      </c>
      <c r="I8" s="24"/>
      <c r="J8" s="23">
        <f>B5*(TAN(RADIANS(C8/2)))</f>
        <v>0.3363944108276637</v>
      </c>
      <c r="K8" s="23">
        <f>B5*C8*0.01745</f>
        <v>0.671825</v>
      </c>
      <c r="L8" s="24"/>
      <c r="M8" s="24">
        <v>52</v>
      </c>
      <c r="N8" s="23">
        <f>B3*(TAN(RADIANS(M8/2)))</f>
        <v>2.1947966485463763</v>
      </c>
      <c r="O8" s="23">
        <f>B3*M8*0.01745</f>
        <v>4.0833</v>
      </c>
      <c r="P8" s="24"/>
      <c r="Q8" s="23">
        <f>B4*(TAN(RADIANS(M8/2)))</f>
        <v>2.438662942829307</v>
      </c>
      <c r="R8" s="23">
        <f>B4*M8*0.01745</f>
        <v>4.537</v>
      </c>
      <c r="S8" s="24"/>
      <c r="T8" s="23">
        <f>B5*(TAN(RADIANS(M8/2)))</f>
        <v>2.682529237112238</v>
      </c>
      <c r="U8" s="23">
        <f>B5*M8*0.01745</f>
        <v>4.9907</v>
      </c>
    </row>
    <row r="9" spans="3:21" ht="12.75">
      <c r="C9" s="22">
        <v>8</v>
      </c>
      <c r="D9" s="23">
        <f>B3*(TAN(RADIANS(C9/2)))</f>
        <v>0.31467065374579684</v>
      </c>
      <c r="E9" s="23">
        <f>B3*C9*0.01745</f>
        <v>0.6282</v>
      </c>
      <c r="F9" s="24"/>
      <c r="G9" s="23">
        <f>B3*(TAN(RADIANS(C9/2)))</f>
        <v>0.31467065374579684</v>
      </c>
      <c r="H9" s="23">
        <f>B4*C9*0.01745</f>
        <v>0.698</v>
      </c>
      <c r="I9" s="24"/>
      <c r="J9" s="23">
        <f>B5*(TAN(RADIANS(C9/2)))</f>
        <v>0.3845974656893073</v>
      </c>
      <c r="K9" s="23">
        <f>B5*C9*0.01745</f>
        <v>0.7678</v>
      </c>
      <c r="L9" s="24"/>
      <c r="M9" s="24">
        <v>53</v>
      </c>
      <c r="N9" s="23">
        <f>B3*(TAN(RADIANS(M9/2)))</f>
        <v>2.243617236240442</v>
      </c>
      <c r="O9" s="23">
        <f>B3*M9*0.01745</f>
        <v>4.161825</v>
      </c>
      <c r="P9" s="24"/>
      <c r="Q9" s="23">
        <f>B4*(TAN(RADIANS(M9/2)))</f>
        <v>2.4929080402671575</v>
      </c>
      <c r="R9" s="23">
        <f>B4*M9*0.01745</f>
        <v>4.62425</v>
      </c>
      <c r="S9" s="24"/>
      <c r="T9" s="23">
        <f>B5*(TAN(RADIANS(M9/2)))</f>
        <v>2.742198844293873</v>
      </c>
      <c r="U9" s="23">
        <f>B5*M9*0.01745</f>
        <v>5.0866750000000005</v>
      </c>
    </row>
    <row r="10" spans="3:21" ht="12.75">
      <c r="C10" s="22">
        <v>9</v>
      </c>
      <c r="D10" s="23">
        <f>B3*(TAN(RADIANS(C10/2)))</f>
        <v>0.35415768071078296</v>
      </c>
      <c r="E10" s="23">
        <f>B3*C10*0.01745</f>
        <v>0.706725</v>
      </c>
      <c r="F10" s="24"/>
      <c r="G10" s="23">
        <f>B3*(TAN(RADIANS(C10/2)))</f>
        <v>0.35415768071078296</v>
      </c>
      <c r="H10" s="23">
        <f>B4*C10*0.01745</f>
        <v>0.78525</v>
      </c>
      <c r="I10" s="24"/>
      <c r="J10" s="23">
        <f>B5*(TAN(RADIANS(C10/2)))</f>
        <v>0.43285938753540143</v>
      </c>
      <c r="K10" s="23">
        <f>B5*C10*0.01745</f>
        <v>0.863775</v>
      </c>
      <c r="L10" s="24"/>
      <c r="M10" s="24">
        <v>54</v>
      </c>
      <c r="N10" s="23">
        <f>B3*(TAN(RADIANS(M10/2)))</f>
        <v>2.29286452272493</v>
      </c>
      <c r="O10" s="23">
        <f>B3*M10*0.01745</f>
        <v>4.24035</v>
      </c>
      <c r="P10" s="24"/>
      <c r="Q10" s="23">
        <f>B4*(TAN(RADIANS(M10/2)))</f>
        <v>2.547627247472144</v>
      </c>
      <c r="R10" s="23">
        <f>B4*M10*0.01745</f>
        <v>4.7115</v>
      </c>
      <c r="S10" s="24"/>
      <c r="T10" s="23">
        <f>B5*(TAN(RADIANS(M10/2)))</f>
        <v>2.802389972219358</v>
      </c>
      <c r="U10" s="23">
        <f>B5*M10*0.01745</f>
        <v>5.18265</v>
      </c>
    </row>
    <row r="11" spans="1:21" ht="12.75">
      <c r="A11" s="12" t="s">
        <v>47</v>
      </c>
      <c r="C11" s="22">
        <v>10</v>
      </c>
      <c r="D11" s="23">
        <f>B3*(TAN(RADIANS(C11/2)))</f>
        <v>0.393698985866658</v>
      </c>
      <c r="E11" s="23">
        <f>B3*C11*0.01745</f>
        <v>0.78525</v>
      </c>
      <c r="F11" s="24"/>
      <c r="G11" s="23">
        <f>B3*(TAN(RADIANS(C11/2)))</f>
        <v>0.393698985866658</v>
      </c>
      <c r="H11" s="23">
        <f>B4*C11*0.01745</f>
        <v>0.8725</v>
      </c>
      <c r="I11" s="24"/>
      <c r="J11" s="23">
        <f>B5*(TAN(RADIANS(C11/2)))</f>
        <v>0.481187649392582</v>
      </c>
      <c r="K11" s="23">
        <f>B5*C11*0.01745</f>
        <v>0.95975</v>
      </c>
      <c r="L11" s="24"/>
      <c r="M11" s="24">
        <v>55</v>
      </c>
      <c r="N11" s="23">
        <f>B3*(TAN(RADIANS(M11/2)))</f>
        <v>2.3425517274828582</v>
      </c>
      <c r="O11" s="23">
        <f>B3*M11*0.01745</f>
        <v>4.318875</v>
      </c>
      <c r="P11" s="24"/>
      <c r="Q11" s="23">
        <f>B4*(TAN(RADIANS(M11/2)))</f>
        <v>2.602835252758731</v>
      </c>
      <c r="R11" s="23">
        <f>B4*M11*0.01745</f>
        <v>4.79875</v>
      </c>
      <c r="S11" s="24"/>
      <c r="T11" s="23">
        <f>B5*(TAN(RADIANS(M11/2)))</f>
        <v>2.8631187780346044</v>
      </c>
      <c r="U11" s="23">
        <f>B5*M11*0.01745</f>
        <v>5.278625</v>
      </c>
    </row>
    <row r="12" spans="1:21" ht="12.75">
      <c r="A12" s="12" t="s">
        <v>48</v>
      </c>
      <c r="C12" s="22">
        <v>11</v>
      </c>
      <c r="D12" s="23">
        <f>B3*(TAN(RADIANS(C12/2)))</f>
        <v>0.43330071688892374</v>
      </c>
      <c r="E12" s="23">
        <f>B3*C12*0.01745</f>
        <v>0.863775</v>
      </c>
      <c r="F12" s="24"/>
      <c r="G12" s="23">
        <f>B3*(TAN(RADIANS(C12/2)))</f>
        <v>0.43330071688892374</v>
      </c>
      <c r="H12" s="23">
        <f>B4*C12*0.01745</f>
        <v>0.95975</v>
      </c>
      <c r="I12" s="24"/>
      <c r="J12" s="23">
        <f>B5*(TAN(RADIANS(C12/2)))</f>
        <v>0.5295897650864624</v>
      </c>
      <c r="K12" s="23">
        <f>B5*C12*0.01745</f>
        <v>1.055725</v>
      </c>
      <c r="L12" s="24"/>
      <c r="M12" s="24">
        <v>56</v>
      </c>
      <c r="N12" s="23">
        <f>B3*(TAN(RADIANS(M12/2)))</f>
        <v>2.3926924424766547</v>
      </c>
      <c r="O12" s="23">
        <f>B3*M12*0.01745</f>
        <v>4.3974</v>
      </c>
      <c r="P12" s="24"/>
      <c r="Q12" s="23">
        <f>B4*(TAN(RADIANS(M12/2)))</f>
        <v>2.658547158307394</v>
      </c>
      <c r="R12" s="23">
        <f>B4*M12*0.01745</f>
        <v>4.886</v>
      </c>
      <c r="S12" s="24"/>
      <c r="T12" s="23">
        <f>B5*(TAN(RADIANS(M12/2)))</f>
        <v>2.924401874138133</v>
      </c>
      <c r="U12" s="23">
        <f>B5*M12*0.01745</f>
        <v>5.3746</v>
      </c>
    </row>
    <row r="13" spans="3:21" ht="12.75">
      <c r="C13" s="22">
        <v>12</v>
      </c>
      <c r="D13" s="23">
        <f>B3*(TAN(RADIANS(C13/2)))</f>
        <v>0.4729690586955441</v>
      </c>
      <c r="E13" s="23">
        <f>B3*C13*0.01745</f>
        <v>0.9423</v>
      </c>
      <c r="F13" s="24"/>
      <c r="G13" s="23">
        <f>B3*(TAN(RADIANS(C13/2)))</f>
        <v>0.4729690586955441</v>
      </c>
      <c r="H13" s="23">
        <f>B4*C13*0.01745</f>
        <v>1.047</v>
      </c>
      <c r="I13" s="24"/>
      <c r="J13" s="23">
        <f>B5*(TAN(RADIANS(C13/2)))</f>
        <v>0.5780732939612205</v>
      </c>
      <c r="K13" s="23">
        <f>B5*C13*0.01745</f>
        <v>1.1517</v>
      </c>
      <c r="L13" s="24"/>
      <c r="M13" s="24">
        <v>57</v>
      </c>
      <c r="N13" s="23">
        <f>B3*(TAN(RADIANS(M13/2)))</f>
        <v>2.4433006483729662</v>
      </c>
      <c r="O13" s="23">
        <f>B3*M13*0.01745</f>
        <v>4.475925</v>
      </c>
      <c r="P13" s="24"/>
      <c r="Q13" s="23">
        <f>B4*(TAN(RADIANS(M13/2)))</f>
        <v>2.7147784981921848</v>
      </c>
      <c r="R13" s="23">
        <f>B4*M13*0.01745</f>
        <v>4.97325</v>
      </c>
      <c r="S13" s="24"/>
      <c r="T13" s="23">
        <f>B5*(TAN(RADIANS(M13/2)))</f>
        <v>2.9862563480114033</v>
      </c>
      <c r="U13" s="23">
        <f>B5*M13*0.01745</f>
        <v>5.470575</v>
      </c>
    </row>
    <row r="14" spans="1:21" ht="12.75">
      <c r="A14" s="15" t="s">
        <v>49</v>
      </c>
      <c r="C14" s="22">
        <v>13</v>
      </c>
      <c r="D14" s="23">
        <f>B3*(TAN(RADIANS(C14/2)))</f>
        <v>0.5127102373574047</v>
      </c>
      <c r="E14" s="23">
        <f>B3*C14*0.01745</f>
        <v>1.020825</v>
      </c>
      <c r="F14" s="24"/>
      <c r="G14" s="23">
        <f>B3*(TAN(RADIANS(C14/2)))</f>
        <v>0.5127102373574047</v>
      </c>
      <c r="H14" s="23">
        <f>B4*C14*0.01745</f>
        <v>1.13425</v>
      </c>
      <c r="I14" s="24"/>
      <c r="J14" s="23">
        <f>B5*(TAN(RADIANS(C14/2)))</f>
        <v>0.6266458456590502</v>
      </c>
      <c r="K14" s="23">
        <f>B5*C14*0.01745</f>
        <v>1.247675</v>
      </c>
      <c r="L14" s="24"/>
      <c r="M14" s="24">
        <v>58</v>
      </c>
      <c r="N14" s="23">
        <f>B3*(TAN(RADIANS(M14/2)))</f>
        <v>2.4943907315374605</v>
      </c>
      <c r="O14" s="23">
        <f>B3*M14*0.01745</f>
        <v>4.55445</v>
      </c>
      <c r="P14" s="24"/>
      <c r="Q14" s="23">
        <f>B4*(TAN(RADIANS(M14/2)))</f>
        <v>2.771545257263845</v>
      </c>
      <c r="R14" s="23">
        <f>B4*M14*0.01745</f>
        <v>5.0605</v>
      </c>
      <c r="S14" s="24"/>
      <c r="T14" s="23">
        <f>B5*(TAN(RADIANS(M14/2)))</f>
        <v>3.0486997829902296</v>
      </c>
      <c r="U14" s="23">
        <f>B5*M14*0.01745</f>
        <v>5.56655</v>
      </c>
    </row>
    <row r="15" spans="1:21" ht="12.75">
      <c r="A15" s="15" t="s">
        <v>50</v>
      </c>
      <c r="C15" s="22">
        <v>14</v>
      </c>
      <c r="D15" s="23">
        <f>B3*(TAN(RADIANS(C15/2)))</f>
        <v>0.5525305240630707</v>
      </c>
      <c r="E15" s="23">
        <f>B3*C15*0.01745</f>
        <v>1.09935</v>
      </c>
      <c r="F15" s="24"/>
      <c r="G15" s="23">
        <f>B3*(TAN(RADIANS(C15/2)))</f>
        <v>0.5525305240630707</v>
      </c>
      <c r="H15" s="23">
        <f>B4*C15*0.01745</f>
        <v>1.2215</v>
      </c>
      <c r="I15" s="24"/>
      <c r="J15" s="23">
        <f>B5*(TAN(RADIANS(C15/2)))</f>
        <v>0.6753150849659753</v>
      </c>
      <c r="K15" s="23">
        <f>B5*C15*0.01745</f>
        <v>1.34365</v>
      </c>
      <c r="L15" s="24"/>
      <c r="M15" s="24">
        <v>59</v>
      </c>
      <c r="N15" s="23">
        <f>B3*(TAN(RADIANS(M15/2)))</f>
        <v>2.5459775018449657</v>
      </c>
      <c r="O15" s="23">
        <f>B3*M15*0.01745</f>
        <v>4.632975</v>
      </c>
      <c r="P15" s="24"/>
      <c r="Q15" s="23">
        <f>B4*(TAN(RADIANS(M15/2)))</f>
        <v>2.828863890938851</v>
      </c>
      <c r="R15" s="23">
        <f>B4*M15*0.01745</f>
        <v>5.14775</v>
      </c>
      <c r="S15" s="24"/>
      <c r="T15" s="23">
        <f>B5*(TAN(RADIANS(M15/2)))</f>
        <v>3.111750280032736</v>
      </c>
      <c r="U15" s="23">
        <f>B5*M15*0.01745</f>
        <v>5.6625250000000005</v>
      </c>
    </row>
    <row r="16" spans="1:21" ht="12.75">
      <c r="A16" s="15" t="s">
        <v>64</v>
      </c>
      <c r="C16" s="22">
        <v>15</v>
      </c>
      <c r="D16" s="23">
        <f>B3*(TAN(RADIANS(C16/2)))</f>
        <v>0.5924362391432813</v>
      </c>
      <c r="E16" s="23">
        <f>B3*C16*0.01745</f>
        <v>1.177875</v>
      </c>
      <c r="F16" s="24"/>
      <c r="G16" s="23">
        <f>B3*(TAN(RADIANS(C16/2)))</f>
        <v>0.5924362391432813</v>
      </c>
      <c r="H16" s="23">
        <f>B4*C16*0.01745</f>
        <v>1.30875</v>
      </c>
      <c r="I16" s="24"/>
      <c r="J16" s="23">
        <f>B5*(TAN(RADIANS(C16/2)))</f>
        <v>0.7240887367306771</v>
      </c>
      <c r="K16" s="23">
        <f>B5*C16*0.01745</f>
        <v>1.439625</v>
      </c>
      <c r="L16" s="24"/>
      <c r="M16" s="24">
        <v>60</v>
      </c>
      <c r="N16" s="23">
        <f>B3*(TAN(RADIANS(M16/2)))</f>
        <v>2.598076211353316</v>
      </c>
      <c r="O16" s="23">
        <f>B3*M16*0.01745</f>
        <v>4.7115</v>
      </c>
      <c r="P16" s="24"/>
      <c r="Q16" s="23">
        <f>B4*(TAN(RADIANS(M16/2)))</f>
        <v>2.8867513459481287</v>
      </c>
      <c r="R16" s="23">
        <f>B4*M16*0.01745</f>
        <v>5.235</v>
      </c>
      <c r="S16" s="24"/>
      <c r="T16" s="23">
        <f>B5*(TAN(RADIANS(M16/2)))</f>
        <v>3.1754264805429413</v>
      </c>
      <c r="U16" s="23">
        <f>B5*M16*0.01745</f>
        <v>5.7585</v>
      </c>
    </row>
    <row r="17" spans="3:21" ht="12.75">
      <c r="C17" s="22">
        <v>16</v>
      </c>
      <c r="D17" s="23">
        <f>B3*(TAN(RADIANS(C17/2)))</f>
        <v>0.6324337561607616</v>
      </c>
      <c r="E17" s="23">
        <f>B3*C17*0.01745</f>
        <v>1.2564</v>
      </c>
      <c r="F17" s="24"/>
      <c r="G17" s="23">
        <f>B3*(TAN(RADIANS(C17/2)))</f>
        <v>0.6324337561607616</v>
      </c>
      <c r="H17" s="23">
        <f>B4*C17*0.01745</f>
        <v>1.396</v>
      </c>
      <c r="I17" s="24"/>
      <c r="J17" s="23">
        <f>B5*(TAN(RADIANS(C17/2)))</f>
        <v>0.772974590863153</v>
      </c>
      <c r="K17" s="23">
        <f>B5*C17*0.01745</f>
        <v>1.5356</v>
      </c>
      <c r="L17" s="24"/>
      <c r="M17" s="24">
        <v>61</v>
      </c>
      <c r="N17" s="23">
        <f>B3*(TAN(RADIANS(M17/2)))</f>
        <v>2.650702573892479</v>
      </c>
      <c r="O17" s="23">
        <f>B3*M17*0.01745</f>
        <v>4.790025</v>
      </c>
      <c r="P17" s="24"/>
      <c r="Q17" s="23">
        <f>B4*(TAN(RADIANS(M17/2)))</f>
        <v>2.9452250821027546</v>
      </c>
      <c r="R17" s="23">
        <f>B4*M17*0.01745</f>
        <v>5.32225</v>
      </c>
      <c r="S17" s="24"/>
      <c r="T17" s="23">
        <f>B5*(TAN(RADIANS(M17/2)))</f>
        <v>3.2397475903130304</v>
      </c>
      <c r="U17" s="23">
        <f>B5*M17*0.01745</f>
        <v>5.854475</v>
      </c>
    </row>
    <row r="18" spans="3:21" ht="12.75">
      <c r="C18" s="22">
        <v>17</v>
      </c>
      <c r="D18" s="23">
        <f>B3*(TAN(RADIANS(C18/2)))</f>
        <v>0.6725295060710752</v>
      </c>
      <c r="E18" s="23">
        <f>B3*C18*0.01745</f>
        <v>1.334925</v>
      </c>
      <c r="F18" s="24"/>
      <c r="G18" s="23">
        <f>B3*(TAN(RADIANS(C18/2)))</f>
        <v>0.6725295060710752</v>
      </c>
      <c r="H18" s="23">
        <f>B4*C18*0.01745</f>
        <v>1.48325</v>
      </c>
      <c r="I18" s="24"/>
      <c r="J18" s="23">
        <f>B5*(TAN(RADIANS(C18/2)))</f>
        <v>0.8219805074202029</v>
      </c>
      <c r="K18" s="23">
        <f>B5*C18*0.01745</f>
        <v>1.631575</v>
      </c>
      <c r="L18" s="24"/>
      <c r="M18" s="24">
        <v>62</v>
      </c>
      <c r="N18" s="23">
        <f>B3*(TAN(RADIANS(M18/2)))</f>
        <v>2.703872785624022</v>
      </c>
      <c r="O18" s="23">
        <f>B3*M18*0.01745</f>
        <v>4.86855</v>
      </c>
      <c r="P18" s="24"/>
      <c r="Q18" s="23">
        <f>B4*(TAN(RADIANS(M18/2)))</f>
        <v>3.004303095137802</v>
      </c>
      <c r="R18" s="23">
        <f>B4*M18*0.01745</f>
        <v>5.4095</v>
      </c>
      <c r="S18" s="24"/>
      <c r="T18" s="23">
        <f>B5*(TAN(RADIANS(M18/2)))</f>
        <v>3.304733404651582</v>
      </c>
      <c r="U18" s="23">
        <f>B5*M18*0.01745</f>
        <v>5.95045</v>
      </c>
    </row>
    <row r="19" spans="3:21" ht="12.75">
      <c r="C19" s="22">
        <v>18</v>
      </c>
      <c r="D19" s="23">
        <f>B3*(TAN(RADIANS(C19/2)))</f>
        <v>0.7127299814604132</v>
      </c>
      <c r="E19" s="23">
        <f>B3*C19*0.01745</f>
        <v>1.41345</v>
      </c>
      <c r="F19" s="24"/>
      <c r="G19" s="23">
        <f>B3*(TAN(RADIANS(C19/2)))</f>
        <v>0.7127299814604132</v>
      </c>
      <c r="H19" s="23">
        <f>B4*C19*0.01745</f>
        <v>1.5705</v>
      </c>
      <c r="I19" s="24"/>
      <c r="J19" s="23">
        <f>B5*(TAN(RADIANS(C19/2)))</f>
        <v>0.8711144217849495</v>
      </c>
      <c r="K19" s="23">
        <f>B5*C19*0.01745</f>
        <v>1.72755</v>
      </c>
      <c r="L19" s="24"/>
      <c r="M19" s="24">
        <v>63</v>
      </c>
      <c r="N19" s="23">
        <f>B3*(TAN(RADIANS(M19/2)))</f>
        <v>2.757603546629694</v>
      </c>
      <c r="O19" s="23">
        <f>B3*M19*0.01745</f>
        <v>4.947075</v>
      </c>
      <c r="P19" s="24"/>
      <c r="Q19" s="23">
        <f>B4*(TAN(RADIANS(M19/2)))</f>
        <v>3.06400394069966</v>
      </c>
      <c r="R19" s="23">
        <f>B4*M19*0.01745</f>
        <v>5.4967500000000005</v>
      </c>
      <c r="S19" s="24"/>
      <c r="T19" s="23">
        <f>B5*(TAN(RADIANS(M19/2)))</f>
        <v>3.370404334769626</v>
      </c>
      <c r="U19" s="23">
        <f>B5*M19*0.01745</f>
        <v>6.046425</v>
      </c>
    </row>
    <row r="20" spans="3:21" ht="12.75">
      <c r="C20" s="22">
        <v>19</v>
      </c>
      <c r="D20" s="23">
        <f>B3*(TAN(RADIANS(C20/2)))</f>
        <v>0.7530417408663881</v>
      </c>
      <c r="E20" s="23">
        <f>B3*C20*0.01745</f>
        <v>1.491975</v>
      </c>
      <c r="F20" s="24"/>
      <c r="G20" s="23">
        <f>B3*(TAN(RADIANS(C20/2)))</f>
        <v>0.7530417408663881</v>
      </c>
      <c r="H20" s="23">
        <f>B4*C20*0.01745</f>
        <v>1.65775</v>
      </c>
      <c r="I20" s="24"/>
      <c r="J20" s="23">
        <f>B5*(TAN(RADIANS(C20/2)))</f>
        <v>0.9203843499478076</v>
      </c>
      <c r="K20" s="23">
        <f>B5*C20*0.01745</f>
        <v>1.823525</v>
      </c>
      <c r="L20" s="24"/>
      <c r="M20" s="24">
        <v>64</v>
      </c>
      <c r="N20" s="23">
        <f>B3*(TAN(RADIANS(M20/2)))</f>
        <v>2.8119120835919738</v>
      </c>
      <c r="O20" s="23">
        <f>B3*M20*0.01745</f>
        <v>5.0256</v>
      </c>
      <c r="P20" s="24"/>
      <c r="Q20" s="23">
        <f>B4*(TAN(RADIANS(M20/2)))</f>
        <v>3.124346759546637</v>
      </c>
      <c r="R20" s="23">
        <f>B4*M20*0.01745</f>
        <v>5.584</v>
      </c>
      <c r="S20" s="24"/>
      <c r="T20" s="23">
        <f>B5*(TAN(RADIANS(M20/2)))</f>
        <v>3.436781435501301</v>
      </c>
      <c r="U20" s="23">
        <f>B5*M20*0.01745</f>
        <v>6.1424</v>
      </c>
    </row>
    <row r="21" spans="3:21" ht="12.75">
      <c r="C21" s="22">
        <v>20</v>
      </c>
      <c r="D21" s="23">
        <f>B3*(TAN(RADIANS(C21/2)))</f>
        <v>0.7934714131880924</v>
      </c>
      <c r="E21" s="23">
        <f>B3*C21*0.01745</f>
        <v>1.5705</v>
      </c>
      <c r="F21" s="24"/>
      <c r="G21" s="23">
        <f>B3*(TAN(RADIANS(C21/2)))</f>
        <v>0.7934714131880924</v>
      </c>
      <c r="H21" s="23">
        <f>B4*C21*0.01745</f>
        <v>1.745</v>
      </c>
      <c r="I21" s="24"/>
      <c r="J21" s="23">
        <f>B5*(TAN(RADIANS(C21/2)))</f>
        <v>0.9697983938965573</v>
      </c>
      <c r="K21" s="23">
        <f>B5*C21*0.01745</f>
        <v>1.9195</v>
      </c>
      <c r="L21" s="24"/>
      <c r="M21" s="24">
        <v>65</v>
      </c>
      <c r="N21" s="23">
        <f>B3*(TAN(RADIANS(M21/2)))</f>
        <v>2.8668161736337194</v>
      </c>
      <c r="O21" s="23">
        <f>B3*M21*0.01745</f>
        <v>5.104125</v>
      </c>
      <c r="P21" s="24"/>
      <c r="Q21" s="23">
        <f>B4*(TAN(RADIANS(M21/2)))</f>
        <v>3.185351304037466</v>
      </c>
      <c r="R21" s="23">
        <f>B4*M21*0.01745</f>
        <v>5.67125</v>
      </c>
      <c r="S21" s="24"/>
      <c r="T21" s="23">
        <f>B5*(TAN(RADIANS(M21/2)))</f>
        <v>3.5038864344412124</v>
      </c>
      <c r="U21" s="23">
        <f>B5*M21*0.01745</f>
        <v>6.2383750000000004</v>
      </c>
    </row>
    <row r="22" spans="3:21" ht="12.75">
      <c r="C22" s="22">
        <v>21</v>
      </c>
      <c r="D22" s="23">
        <f>B3*(TAN(RADIANS(C22/2)))</f>
        <v>0.8340257021919047</v>
      </c>
      <c r="E22" s="23">
        <f>B3*C22*0.01745</f>
        <v>1.649025</v>
      </c>
      <c r="F22" s="24"/>
      <c r="G22" s="23">
        <f>B3*(TAN(RADIANS(C22/2)))</f>
        <v>0.8340257021919047</v>
      </c>
      <c r="H22" s="23">
        <f>B4*C22*0.01745</f>
        <v>1.83225</v>
      </c>
      <c r="I22" s="24"/>
      <c r="J22" s="23">
        <f>B5*(TAN(RADIANS(C22/2)))</f>
        <v>1.019364747123439</v>
      </c>
      <c r="K22" s="23">
        <f>B5*C22*0.01745</f>
        <v>2.015475</v>
      </c>
      <c r="L22" s="24"/>
      <c r="M22" s="24">
        <v>66</v>
      </c>
      <c r="N22" s="23">
        <f>B3*(TAN(RADIANS(M22/2)))</f>
        <v>2.922334169388798</v>
      </c>
      <c r="O22" s="23">
        <f>B3*M22*0.01745</f>
        <v>5.18265</v>
      </c>
      <c r="P22" s="24"/>
      <c r="Q22" s="23">
        <f>B4*(TAN(RADIANS(M22/2)))</f>
        <v>3.2470379659875532</v>
      </c>
      <c r="R22" s="23">
        <f>B4*M22*0.01745</f>
        <v>5.7585</v>
      </c>
      <c r="S22" s="24"/>
      <c r="T22" s="23">
        <f>B5*(TAN(RADIANS(M22/2)))</f>
        <v>3.5717417625863086</v>
      </c>
      <c r="U22" s="23">
        <f>B5*M22*0.01745</f>
        <v>6.33435</v>
      </c>
    </row>
    <row r="23" spans="3:21" ht="12.75">
      <c r="C23" s="22">
        <v>22</v>
      </c>
      <c r="D23" s="23">
        <f>B3*(TAN(RADIANS(C23/2)))</f>
        <v>0.8747113911197332</v>
      </c>
      <c r="E23" s="23">
        <f>B3*C23*0.01745</f>
        <v>1.72755</v>
      </c>
      <c r="F23" s="24"/>
      <c r="G23" s="23">
        <f>B3*(TAN(RADIANS(C23/2)))</f>
        <v>0.8747113911197332</v>
      </c>
      <c r="H23" s="23">
        <f>B4*C23*0.01745</f>
        <v>1.9195</v>
      </c>
      <c r="I23" s="24"/>
      <c r="J23" s="23">
        <f>B5*(TAN(RADIANS(C23/2)))</f>
        <v>1.0690917002574516</v>
      </c>
      <c r="K23" s="23">
        <f>B5*C23*0.01745</f>
        <v>2.11145</v>
      </c>
      <c r="L23" s="24"/>
      <c r="M23" s="24">
        <v>67</v>
      </c>
      <c r="N23" s="23">
        <f>B3*(TAN(RADIANS(M23/2)))</f>
        <v>2.978485025380612</v>
      </c>
      <c r="O23" s="23">
        <f>B3*M23*0.01745</f>
        <v>5.261175</v>
      </c>
      <c r="P23" s="24"/>
      <c r="Q23" s="23">
        <f>B4*(TAN(RADIANS(M23/2)))</f>
        <v>3.3094278059784576</v>
      </c>
      <c r="R23" s="23">
        <f>B4*M23*0.01745</f>
        <v>5.84575</v>
      </c>
      <c r="S23" s="24"/>
      <c r="T23" s="23">
        <f>B5*(TAN(RADIANS(M23/2)))</f>
        <v>3.6403705865763034</v>
      </c>
      <c r="U23" s="23">
        <f>B5*M23*0.01745</f>
        <v>6.430325</v>
      </c>
    </row>
    <row r="24" spans="3:21" ht="12.75">
      <c r="C24" s="22">
        <v>23</v>
      </c>
      <c r="D24" s="23">
        <f>B3*(TAN(RADIANS(C24/2)))</f>
        <v>0.9155353474066471</v>
      </c>
      <c r="E24" s="23">
        <f>B3*C24*0.01745</f>
        <v>1.806075</v>
      </c>
      <c r="F24" s="24"/>
      <c r="G24" s="23">
        <f>B3*(TAN(RADIANS(C24/2)))</f>
        <v>0.9155353474066471</v>
      </c>
      <c r="H24" s="23">
        <f>B4*C24*0.01745</f>
        <v>2.00675</v>
      </c>
      <c r="I24" s="24"/>
      <c r="J24" s="23">
        <f>B5*(TAN(RADIANS(C24/2)))</f>
        <v>1.1189876468303463</v>
      </c>
      <c r="K24" s="23">
        <f>B5*C24*0.01745</f>
        <v>2.207425</v>
      </c>
      <c r="L24" s="24"/>
      <c r="M24" s="24">
        <v>68</v>
      </c>
      <c r="N24" s="23">
        <f>B3*(TAN(RADIANS(M24/2)))</f>
        <v>3.0352883257909204</v>
      </c>
      <c r="O24" s="23">
        <f>B3*M24*0.01745</f>
        <v>5.3397</v>
      </c>
      <c r="P24" s="24"/>
      <c r="Q24" s="23">
        <f>B4*(TAN(RADIANS(M24/2)))</f>
        <v>3.372542584212134</v>
      </c>
      <c r="R24" s="23">
        <f>B4*M24*0.01745</f>
        <v>5.933</v>
      </c>
      <c r="S24" s="24"/>
      <c r="T24" s="23">
        <f>B5*(TAN(RADIANS(M24/2)))</f>
        <v>3.709796842633347</v>
      </c>
      <c r="U24" s="23">
        <f>B5*M24*0.01745</f>
        <v>6.5263</v>
      </c>
    </row>
    <row r="25" spans="3:21" ht="12.75">
      <c r="C25" s="22">
        <v>24</v>
      </c>
      <c r="D25" s="23">
        <f>B3*(TAN(RADIANS(C25/2)))</f>
        <v>0.9565045275150996</v>
      </c>
      <c r="E25" s="23">
        <f>B3*C25*0.01745</f>
        <v>1.8846</v>
      </c>
      <c r="F25" s="24"/>
      <c r="G25" s="23">
        <f>B3*(TAN(RADIANS(C25/2)))</f>
        <v>0.9565045275150996</v>
      </c>
      <c r="H25" s="23">
        <f>B4*C25*0.01745</f>
        <v>2.094</v>
      </c>
      <c r="I25" s="24"/>
      <c r="J25" s="23">
        <f>B5*(TAN(RADIANS(C25/2)))</f>
        <v>1.1690610891851216</v>
      </c>
      <c r="K25" s="23">
        <f>B5*C25*0.01745</f>
        <v>2.3034</v>
      </c>
      <c r="L25" s="24"/>
      <c r="M25" s="24">
        <v>69</v>
      </c>
      <c r="N25" s="23">
        <f>B3*(TAN(RADIANS(M25/2)))</f>
        <v>3.092764313707259</v>
      </c>
      <c r="O25" s="23">
        <f>B3*M25*0.01745</f>
        <v>5.4182250000000005</v>
      </c>
      <c r="P25" s="24"/>
      <c r="Q25" s="23">
        <f>B4*(TAN(RADIANS(M25/2)))</f>
        <v>3.4364047930080655</v>
      </c>
      <c r="R25" s="23">
        <f>B4*M25*0.01745</f>
        <v>6.02025</v>
      </c>
      <c r="S25" s="24"/>
      <c r="T25" s="23">
        <f>B5*(TAN(RADIANS(M25/2)))</f>
        <v>3.7800452723088718</v>
      </c>
      <c r="U25" s="23">
        <f>B5*M25*0.01745</f>
        <v>6.622275</v>
      </c>
    </row>
    <row r="26" spans="3:21" ht="12.75">
      <c r="C26" s="22">
        <v>25</v>
      </c>
      <c r="D26" s="23">
        <f>B3*(TAN(RADIANS(C26/2)))</f>
        <v>0.9976259818932295</v>
      </c>
      <c r="E26" s="23">
        <f>B3*C26*0.01745</f>
        <v>1.963125</v>
      </c>
      <c r="F26" s="24"/>
      <c r="G26" s="23">
        <f>B3*(TAN(RADIANS(C26/2)))</f>
        <v>0.9976259818932295</v>
      </c>
      <c r="H26" s="23">
        <f>B4*C26*0.01745</f>
        <v>2.18125</v>
      </c>
      <c r="I26" s="24"/>
      <c r="J26" s="23">
        <f>B5*(TAN(RADIANS(C26/2)))</f>
        <v>1.2193206445361693</v>
      </c>
      <c r="K26" s="23">
        <f>B5*C26*0.01745</f>
        <v>2.399375</v>
      </c>
      <c r="L26" s="24"/>
      <c r="M26" s="24">
        <v>70</v>
      </c>
      <c r="N26" s="23">
        <f>B3*(TAN(RADIANS(M26/2)))</f>
        <v>3.1509339219436936</v>
      </c>
      <c r="O26" s="23">
        <f>B3*M26*0.01745</f>
        <v>5.4967500000000005</v>
      </c>
      <c r="P26" s="24"/>
      <c r="Q26" s="23">
        <f>B4*(TAN(RADIANS(M26/2)))</f>
        <v>3.5010376910485483</v>
      </c>
      <c r="R26" s="23">
        <f>B4*M26*0.01745</f>
        <v>6.1075</v>
      </c>
      <c r="S26" s="24"/>
      <c r="T26" s="23">
        <f>B5*(TAN(RADIANS(M26/2)))</f>
        <v>3.8511414601534035</v>
      </c>
      <c r="U26" s="23">
        <f>B5*M26*0.01745</f>
        <v>6.71825</v>
      </c>
    </row>
    <row r="27" spans="3:21" ht="12.75">
      <c r="C27" s="22">
        <v>26</v>
      </c>
      <c r="D27" s="23">
        <f>B3*(TAN(RADIANS(C27/2)))</f>
        <v>1.038906860065034</v>
      </c>
      <c r="E27" s="23">
        <f>B3*C27*0.01745</f>
        <v>2.04165</v>
      </c>
      <c r="F27" s="24"/>
      <c r="G27" s="23">
        <f>B3*(TAN(RADIANS(C27/2)))</f>
        <v>1.038906860065034</v>
      </c>
      <c r="H27" s="23">
        <f>B4*C27*0.01745</f>
        <v>2.2685</v>
      </c>
      <c r="I27" s="24"/>
      <c r="J27" s="23">
        <f>B5*(TAN(RADIANS(C27/2)))</f>
        <v>1.2697750511905972</v>
      </c>
      <c r="K27" s="23">
        <f>B5*C27*0.01745</f>
        <v>2.49535</v>
      </c>
      <c r="L27" s="24"/>
      <c r="M27" s="24">
        <v>71</v>
      </c>
      <c r="N27" s="23">
        <f>B3*(TAN(RADIANS(M27/2)))</f>
        <v>3.209818805536524</v>
      </c>
      <c r="O27" s="23">
        <f>B3*M27*0.01745</f>
        <v>5.575275</v>
      </c>
      <c r="P27" s="24"/>
      <c r="Q27" s="23">
        <f>B4*(TAN(RADIANS(M27/2)))</f>
        <v>3.5664653394850268</v>
      </c>
      <c r="R27" s="23">
        <f>B4*M27*0.01745</f>
        <v>6.19475</v>
      </c>
      <c r="S27" s="24"/>
      <c r="T27" s="23">
        <f>B5*(TAN(RADIANS(M27/2)))</f>
        <v>3.923111873433529</v>
      </c>
      <c r="U27" s="23">
        <f>B5*M27*0.01745</f>
        <v>6.814225</v>
      </c>
    </row>
    <row r="28" spans="3:21" ht="12.75">
      <c r="C28" s="22">
        <v>27</v>
      </c>
      <c r="D28" s="23">
        <f>B3*(TAN(RADIANS(C28/2)))</f>
        <v>1.080354415860522</v>
      </c>
      <c r="E28" s="23">
        <f>B3*C28*0.01745</f>
        <v>2.120175</v>
      </c>
      <c r="F28" s="24"/>
      <c r="G28" s="23">
        <f>B3*(TAN(RADIANS(C28/2)))</f>
        <v>1.080354415860522</v>
      </c>
      <c r="H28" s="23">
        <f>B4*C28*0.01745</f>
        <v>2.35575</v>
      </c>
      <c r="I28" s="24"/>
      <c r="J28" s="23">
        <f>B5*(TAN(RADIANS(C28/2)))</f>
        <v>1.3204331749406382</v>
      </c>
      <c r="K28" s="23">
        <f>B5*C28*0.01745</f>
        <v>2.591325</v>
      </c>
      <c r="L28" s="24"/>
      <c r="M28" s="24">
        <v>72</v>
      </c>
      <c r="N28" s="23">
        <f>B3*(TAN(RADIANS(M28/2)))</f>
        <v>3.269441376024124</v>
      </c>
      <c r="O28" s="23">
        <f>B3*M28*0.01745</f>
        <v>5.6538</v>
      </c>
      <c r="P28" s="24"/>
      <c r="Q28" s="23">
        <f>B4*(TAN(RADIANS(M28/2)))</f>
        <v>3.6327126400268046</v>
      </c>
      <c r="R28" s="23">
        <f>B4*M28*0.01745</f>
        <v>6.282</v>
      </c>
      <c r="S28" s="24"/>
      <c r="T28" s="23">
        <f>B5*(TAN(RADIANS(M28/2)))</f>
        <v>3.995983904029485</v>
      </c>
      <c r="U28" s="23">
        <f>B5*M28*0.01745</f>
        <v>6.9102</v>
      </c>
    </row>
    <row r="29" spans="3:21" ht="12.75">
      <c r="C29" s="22">
        <v>28</v>
      </c>
      <c r="D29" s="23">
        <f>B3*(TAN(RADIANS(C29/2)))</f>
        <v>1.121976012794313</v>
      </c>
      <c r="E29" s="23">
        <f>B3*C29*0.01745</f>
        <v>2.1987</v>
      </c>
      <c r="F29" s="24"/>
      <c r="G29" s="23">
        <f>B3*(TAN(RADIANS(C29/2)))</f>
        <v>1.121976012794313</v>
      </c>
      <c r="H29" s="23">
        <f>B4*C29*0.01745</f>
        <v>2.443</v>
      </c>
      <c r="I29" s="24"/>
      <c r="J29" s="23">
        <f>B5*(TAN(RADIANS(C29/2)))</f>
        <v>1.3713040156374938</v>
      </c>
      <c r="K29" s="23">
        <f>B5*C29*0.01745</f>
        <v>2.6873</v>
      </c>
      <c r="L29" s="24"/>
      <c r="M29" s="24">
        <v>73</v>
      </c>
      <c r="N29" s="23">
        <f>B3*(TAN(RADIANS(M29/2)))</f>
        <v>3.3298248376281943</v>
      </c>
      <c r="O29" s="23">
        <f>B3*M29*0.01745</f>
        <v>5.732325</v>
      </c>
      <c r="P29" s="24"/>
      <c r="Q29" s="23">
        <f>B4*(TAN(RADIANS(M29/2)))</f>
        <v>3.699805375142438</v>
      </c>
      <c r="R29" s="23">
        <f>B4*M29*0.01745</f>
        <v>6.36925</v>
      </c>
      <c r="S29" s="24"/>
      <c r="T29" s="23">
        <f>B5*(TAN(RADIANS(M29/2)))</f>
        <v>4.069785912656682</v>
      </c>
      <c r="U29" s="23">
        <f>B5*M29*0.01745</f>
        <v>7.006175</v>
      </c>
    </row>
    <row r="30" spans="3:21" ht="12.75">
      <c r="C30" s="22">
        <v>29</v>
      </c>
      <c r="D30" s="23">
        <f>B3*(TAN(RADIANS(C30/2)))</f>
        <v>1.1637791296015063</v>
      </c>
      <c r="E30" s="23">
        <f>B3*C30*0.01745</f>
        <v>2.277225</v>
      </c>
      <c r="F30" s="24"/>
      <c r="G30" s="23">
        <f>B3*(TAN(RADIANS(C30/2)))</f>
        <v>1.1637791296015063</v>
      </c>
      <c r="H30" s="23">
        <f>B4*C30*0.01745</f>
        <v>2.53025</v>
      </c>
      <c r="I30" s="24"/>
      <c r="J30" s="23">
        <f>B5*(TAN(RADIANS(C30/2)))</f>
        <v>1.4223967139573965</v>
      </c>
      <c r="K30" s="23">
        <f>B5*C30*0.01745</f>
        <v>2.783275</v>
      </c>
      <c r="L30" s="24"/>
      <c r="M30" s="24">
        <v>74</v>
      </c>
      <c r="N30" s="23">
        <f>B3*(TAN(RADIANS(M30/2)))</f>
        <v>3.390993225462574</v>
      </c>
      <c r="O30" s="23">
        <f>B3*M30*0.01745</f>
        <v>5.81085</v>
      </c>
      <c r="P30" s="24"/>
      <c r="Q30" s="23">
        <f>B4*(TAN(RADIANS(M30/2)))</f>
        <v>3.767770250513971</v>
      </c>
      <c r="R30" s="23">
        <f>B4*M30*0.01745</f>
        <v>6.4565</v>
      </c>
      <c r="S30" s="24"/>
      <c r="T30" s="23">
        <f>B5*(TAN(RADIANS(M30/2)))</f>
        <v>4.144547275565368</v>
      </c>
      <c r="U30" s="23">
        <f>B5*M30*0.01745</f>
        <v>7.10215</v>
      </c>
    </row>
    <row r="31" spans="3:21" ht="12.75">
      <c r="C31" s="22">
        <v>30</v>
      </c>
      <c r="D31" s="23">
        <f>B3*(TAN(RADIANS(C31/2)))</f>
        <v>1.2057713659400522</v>
      </c>
      <c r="E31" s="23">
        <f>B3*C31*0.01745</f>
        <v>2.35575</v>
      </c>
      <c r="F31" s="24"/>
      <c r="G31" s="23">
        <f>B3*(TAN(RADIANS(C31/2)))</f>
        <v>1.2057713659400522</v>
      </c>
      <c r="H31" s="23">
        <f>B4*C31*0.01745</f>
        <v>2.6175</v>
      </c>
      <c r="I31" s="24"/>
      <c r="J31" s="23">
        <f>B5*(TAN(RADIANS(C31/2)))</f>
        <v>1.4737205583711748</v>
      </c>
      <c r="K31" s="23">
        <f>B5*C31*0.01745</f>
        <v>2.87925</v>
      </c>
      <c r="L31" s="24"/>
      <c r="M31" s="24">
        <v>75</v>
      </c>
      <c r="N31" s="23">
        <f>B3*(TAN(RADIANS(M31/2)))</f>
        <v>3.452971445905322</v>
      </c>
      <c r="O31" s="23">
        <f>B3*M31*0.01745</f>
        <v>5.889375</v>
      </c>
      <c r="P31" s="24"/>
      <c r="Q31" s="23">
        <f>B4*(TAN(RADIANS(M31/2)))</f>
        <v>3.836634939894802</v>
      </c>
      <c r="R31" s="23">
        <f>B4*M31*0.01745</f>
        <v>6.54375</v>
      </c>
      <c r="S31" s="24"/>
      <c r="T31" s="23">
        <f>B5*(TAN(RADIANS(M31/2)))</f>
        <v>4.220298433884282</v>
      </c>
      <c r="U31" s="23">
        <f>B5*M31*0.01745</f>
        <v>7.198125</v>
      </c>
    </row>
    <row r="32" spans="3:21" ht="12.75">
      <c r="C32" s="22">
        <v>31</v>
      </c>
      <c r="D32" s="23">
        <f>B3*(TAN(RADIANS(C32/2)))</f>
        <v>1.2479604482692732</v>
      </c>
      <c r="E32" s="23">
        <f>B3*C32*0.01745</f>
        <v>2.434275</v>
      </c>
      <c r="F32" s="24"/>
      <c r="G32" s="23">
        <f>B3*(TAN(RADIANS(C32/2)))</f>
        <v>1.2479604482692732</v>
      </c>
      <c r="H32" s="23">
        <f>B4*C32*0.01745</f>
        <v>2.70475</v>
      </c>
      <c r="I32" s="24"/>
      <c r="J32" s="23">
        <f>B5*(TAN(RADIANS(C32/2)))</f>
        <v>1.5252849923291116</v>
      </c>
      <c r="K32" s="23">
        <f>B5*C32*0.01745</f>
        <v>2.975225</v>
      </c>
      <c r="L32" s="24"/>
      <c r="M32" s="24">
        <v>76</v>
      </c>
      <c r="N32" s="23">
        <f>B3*(TAN(RADIANS(M32/2)))</f>
        <v>3.515785319280228</v>
      </c>
      <c r="O32" s="23">
        <f>B3*M32*0.01745</f>
        <v>5.9679</v>
      </c>
      <c r="P32" s="24"/>
      <c r="Q32" s="23">
        <f>B4*(TAN(RADIANS(M32/2)))</f>
        <v>3.906428132533587</v>
      </c>
      <c r="R32" s="23">
        <f>B4*M32*0.01745</f>
        <v>6.631</v>
      </c>
      <c r="S32" s="24"/>
      <c r="T32" s="23">
        <f>B5*(TAN(RADIANS(M32/2)))</f>
        <v>4.297070945786945</v>
      </c>
      <c r="U32" s="23">
        <f>B5*M32*0.01745</f>
        <v>7.2941</v>
      </c>
    </row>
    <row r="33" spans="3:21" ht="12.75">
      <c r="C33" s="22">
        <v>32</v>
      </c>
      <c r="D33" s="23">
        <f>B3*(TAN(RADIANS(C33/2)))</f>
        <v>1.2903542359146356</v>
      </c>
      <c r="E33" s="23">
        <f>B3*C33*0.01745</f>
        <v>2.5128</v>
      </c>
      <c r="F33" s="24"/>
      <c r="G33" s="23">
        <f>B3*(TAN(RADIANS(C33/2)))</f>
        <v>1.2903542359146356</v>
      </c>
      <c r="H33" s="23">
        <f>B4*C33*0.01745</f>
        <v>2.792</v>
      </c>
      <c r="I33" s="24"/>
      <c r="J33" s="23">
        <f>B5*(TAN(RADIANS(C33/2)))</f>
        <v>1.5770996216734436</v>
      </c>
      <c r="K33" s="23">
        <f>B5*C33*0.01745</f>
        <v>3.0712</v>
      </c>
      <c r="L33" s="24"/>
      <c r="M33" s="24">
        <v>77</v>
      </c>
      <c r="N33" s="23">
        <f>B3*(TAN(RADIANS(M33/2)))</f>
        <v>3.5794616250052282</v>
      </c>
      <c r="O33" s="23">
        <f>B3*M33*0.01745</f>
        <v>6.046425</v>
      </c>
      <c r="P33" s="24"/>
      <c r="Q33" s="23">
        <f>B4*(TAN(RADIANS(M33/2)))</f>
        <v>3.977179583339143</v>
      </c>
      <c r="R33" s="23">
        <f>B4*M33*0.01745</f>
        <v>6.71825</v>
      </c>
      <c r="S33" s="24"/>
      <c r="T33" s="23">
        <f>B5*(TAN(RADIANS(M33/2)))</f>
        <v>4.374897541673057</v>
      </c>
      <c r="U33" s="23">
        <f>B5*M33*0.01745</f>
        <v>7.390075</v>
      </c>
    </row>
    <row r="34" spans="3:21" ht="12.75">
      <c r="C34" s="22">
        <v>33</v>
      </c>
      <c r="D34" s="23">
        <f>B3*(TAN(RADIANS(C34/2)))</f>
        <v>1.332960727329361</v>
      </c>
      <c r="E34" s="23">
        <f>B3*C34*0.01745</f>
        <v>2.591325</v>
      </c>
      <c r="F34" s="24"/>
      <c r="G34" s="23">
        <f>B3*(TAN(RADIANS(C34/2)))</f>
        <v>1.332960727329361</v>
      </c>
      <c r="H34" s="23">
        <f>B4*C34*0.01745</f>
        <v>2.87925</v>
      </c>
      <c r="I34" s="24"/>
      <c r="J34" s="23">
        <f>B5*(TAN(RADIANS(C34/2)))</f>
        <v>1.6291742222914416</v>
      </c>
      <c r="K34" s="23">
        <f>B5*C34*0.01745</f>
        <v>3.167175</v>
      </c>
      <c r="L34" s="24"/>
      <c r="M34" s="24">
        <v>78</v>
      </c>
      <c r="N34" s="23">
        <f>B3*(TAN(RADIANS(M34/2)))</f>
        <v>3.6440281493775317</v>
      </c>
      <c r="O34" s="23">
        <f>B3*M34*0.01745</f>
        <v>6.12495</v>
      </c>
      <c r="P34" s="24"/>
      <c r="Q34" s="23">
        <f>B4*(TAN(RADIANS(M34/2)))</f>
        <v>4.048920165975035</v>
      </c>
      <c r="R34" s="23">
        <f>B4*M34*0.01745</f>
        <v>6.8055</v>
      </c>
      <c r="S34" s="24"/>
      <c r="T34" s="23">
        <f>B5*(TAN(RADIANS(M34/2)))</f>
        <v>4.4538121825725385</v>
      </c>
      <c r="U34" s="23">
        <f>B5*M34*0.01745</f>
        <v>7.4860500000000005</v>
      </c>
    </row>
    <row r="35" spans="3:21" ht="12.75">
      <c r="C35" s="22">
        <v>34</v>
      </c>
      <c r="D35" s="23">
        <f>B3*(TAN(RADIANS(C35/2)))</f>
        <v>1.3757880665639717</v>
      </c>
      <c r="E35" s="23">
        <f>B3*C35*0.01745</f>
        <v>2.66985</v>
      </c>
      <c r="F35" s="24"/>
      <c r="G35" s="23">
        <f>B3*(TAN(RADIANS(C35/2)))</f>
        <v>1.3757880665639717</v>
      </c>
      <c r="H35" s="23">
        <f>B4*C35*0.01745</f>
        <v>2.9665</v>
      </c>
      <c r="I35" s="24"/>
      <c r="J35" s="23">
        <f>B5*(TAN(RADIANS(C35/2)))</f>
        <v>1.6815187480226321</v>
      </c>
      <c r="K35" s="23">
        <f>B5*C35*0.01745</f>
        <v>3.26315</v>
      </c>
      <c r="L35" s="24"/>
      <c r="M35" s="24">
        <v>79</v>
      </c>
      <c r="N35" s="23">
        <f>B3*(TAN(RADIANS(M35/2)))</f>
        <v>3.7095137361787307</v>
      </c>
      <c r="O35" s="23">
        <f>B3*M35*0.01745</f>
        <v>6.203475</v>
      </c>
      <c r="P35" s="24"/>
      <c r="Q35" s="23">
        <f>B4*(TAN(RADIANS(M35/2)))</f>
        <v>4.121681929087479</v>
      </c>
      <c r="R35" s="23">
        <f>B4*M35*0.01745</f>
        <v>6.89275</v>
      </c>
      <c r="S35" s="24"/>
      <c r="T35" s="23">
        <f>B5*(TAN(RADIANS(M35/2)))</f>
        <v>4.533850121996227</v>
      </c>
      <c r="U35" s="23">
        <f>B5*M35*0.01745</f>
        <v>7.582025</v>
      </c>
    </row>
    <row r="36" spans="3:21" ht="12.75">
      <c r="C36" s="22">
        <v>35</v>
      </c>
      <c r="D36" s="23">
        <f>B3*(TAN(RADIANS(C36/2)))</f>
        <v>1.4188445499554256</v>
      </c>
      <c r="E36" s="23">
        <f>B3*C36*0.01745</f>
        <v>2.7483750000000002</v>
      </c>
      <c r="F36" s="24"/>
      <c r="G36" s="23">
        <f>B3*(TAN(RADIANS(C36/2)))</f>
        <v>1.4188445499554256</v>
      </c>
      <c r="H36" s="23">
        <f>B4*C36*0.01745</f>
        <v>3.05375</v>
      </c>
      <c r="I36" s="24"/>
      <c r="J36" s="23">
        <f>B5*(TAN(RADIANS(C36/2)))</f>
        <v>1.7341433388344092</v>
      </c>
      <c r="K36" s="23">
        <f>B5*C36*0.01745</f>
        <v>3.359125</v>
      </c>
      <c r="L36" s="24"/>
      <c r="M36" s="24">
        <v>80</v>
      </c>
      <c r="N36" s="23">
        <f>B3*(TAN(RADIANS(M36/2)))</f>
        <v>3.77594834029776</v>
      </c>
      <c r="O36" s="23">
        <f>B3*M36*0.01745</f>
        <v>6.282</v>
      </c>
      <c r="P36" s="24"/>
      <c r="Q36" s="23">
        <f>B4*(TAN(RADIANS(M36/2)))</f>
        <v>4.1954981558863995</v>
      </c>
      <c r="R36" s="23">
        <f>B4*M36*0.01745</f>
        <v>6.98</v>
      </c>
      <c r="S36" s="24"/>
      <c r="T36" s="23">
        <f>B5*(TAN(RADIANS(M36/2)))</f>
        <v>4.61504797147504</v>
      </c>
      <c r="U36" s="23">
        <f>B5*M36*0.01745</f>
        <v>7.678</v>
      </c>
    </row>
    <row r="37" spans="3:21" ht="12.75">
      <c r="C37" s="22">
        <v>36</v>
      </c>
      <c r="D37" s="23">
        <f>B3*(TAN(RADIANS(C37/2)))</f>
        <v>1.4621386330480783</v>
      </c>
      <c r="E37" s="23">
        <f>B3*C37*0.01745</f>
        <v>2.8269</v>
      </c>
      <c r="F37" s="24"/>
      <c r="G37" s="23">
        <f>B3*(TAN(RADIANS(C37/2)))</f>
        <v>1.4621386330480783</v>
      </c>
      <c r="H37" s="23">
        <f>B4*C37*0.01745</f>
        <v>3.141</v>
      </c>
      <c r="I37" s="24"/>
      <c r="J37" s="23">
        <f>B5*(TAN(RADIANS(C37/2)))</f>
        <v>1.7870583292809845</v>
      </c>
      <c r="K37" s="23">
        <f>B5*C37*0.01745</f>
        <v>3.4551</v>
      </c>
      <c r="L37" s="24"/>
      <c r="M37" s="24">
        <v>81</v>
      </c>
      <c r="N37" s="23">
        <f>B3*(TAN(RADIANS(M37/2)))</f>
        <v>3.8433630845856</v>
      </c>
      <c r="O37" s="23">
        <f>B3*M37*0.01745</f>
        <v>6.360525</v>
      </c>
      <c r="P37" s="24"/>
      <c r="Q37" s="23">
        <f>B4*(TAN(RADIANS(M37/2)))</f>
        <v>4.2704034273173335</v>
      </c>
      <c r="R37" s="23">
        <f>B4*M37*0.01745</f>
        <v>7.0672500000000005</v>
      </c>
      <c r="S37" s="24"/>
      <c r="T37" s="23">
        <f>B5*(TAN(RADIANS(M37/2)))</f>
        <v>4.697443770049066</v>
      </c>
      <c r="U37" s="23">
        <f>B5*M37*0.01745</f>
        <v>7.773975</v>
      </c>
    </row>
    <row r="38" spans="3:21" ht="12.75">
      <c r="C38" s="22">
        <v>37</v>
      </c>
      <c r="D38" s="23">
        <f>B3*(TAN(RADIANS(C38/2)))</f>
        <v>1.5056789377593292</v>
      </c>
      <c r="E38" s="23">
        <f>B3*C38*0.01745</f>
        <v>2.905425</v>
      </c>
      <c r="F38" s="24"/>
      <c r="G38" s="23">
        <f>B3*(TAN(RADIANS(C38/2)))</f>
        <v>1.5056789377593292</v>
      </c>
      <c r="H38" s="23">
        <f>B4*C38*0.01745</f>
        <v>3.22825</v>
      </c>
      <c r="I38" s="24"/>
      <c r="J38" s="23">
        <f>B5*(TAN(RADIANS(C38/2)))</f>
        <v>1.8402742572614024</v>
      </c>
      <c r="K38" s="23">
        <f>B5*C38*0.01745</f>
        <v>3.551075</v>
      </c>
      <c r="L38" s="24"/>
      <c r="M38" s="24">
        <v>82</v>
      </c>
      <c r="N38" s="23">
        <f>B3*(TAN(RADIANS(M38/2)))</f>
        <v>3.91179032017302</v>
      </c>
      <c r="O38" s="23">
        <f>B3*M38*0.01745</f>
        <v>6.43905</v>
      </c>
      <c r="P38" s="24"/>
      <c r="Q38" s="23">
        <f>B4*(TAN(RADIANS(M38/2)))</f>
        <v>4.346433689081134</v>
      </c>
      <c r="R38" s="23">
        <f>B4*M38*0.01745</f>
        <v>7.1545000000000005</v>
      </c>
      <c r="S38" s="24"/>
      <c r="T38" s="23">
        <f>B5*(TAN(RADIANS(M38/2)))</f>
        <v>4.781077057989247</v>
      </c>
      <c r="U38" s="23">
        <f>B5*M38*0.01745</f>
        <v>7.86995</v>
      </c>
    </row>
    <row r="39" spans="3:21" ht="12.75">
      <c r="C39" s="22">
        <v>38</v>
      </c>
      <c r="D39" s="23">
        <f>B3*(TAN(RADIANS(C39/2)))</f>
        <v>1.5494742598034936</v>
      </c>
      <c r="E39" s="23">
        <f>B3*C39*0.01745</f>
        <v>2.98395</v>
      </c>
      <c r="F39" s="24"/>
      <c r="G39" s="23">
        <f>B3*(TAN(RADIANS(C39/2)))</f>
        <v>1.5494742598034936</v>
      </c>
      <c r="H39" s="23">
        <f>B4*C39*0.01745</f>
        <v>3.3155</v>
      </c>
      <c r="I39" s="24"/>
      <c r="J39" s="23">
        <f>B5*(TAN(RADIANS(C39/2)))</f>
        <v>1.893801873093159</v>
      </c>
      <c r="K39" s="23">
        <f>B5*C39*0.01745</f>
        <v>3.64705</v>
      </c>
      <c r="L39" s="24"/>
      <c r="M39" s="24">
        <v>83</v>
      </c>
      <c r="N39" s="23">
        <f>B3*(TAN(RADIANS(M39/2)))</f>
        <v>3.981263690501747</v>
      </c>
      <c r="O39" s="23">
        <f>B3*M39*0.01745</f>
        <v>6.517575</v>
      </c>
      <c r="P39" s="24"/>
      <c r="Q39" s="23">
        <f>B4*(TAN(RADIANS(M39/2)))</f>
        <v>4.423626322779719</v>
      </c>
      <c r="R39" s="23">
        <f>B4*M39*0.01745</f>
        <v>7.24175</v>
      </c>
      <c r="S39" s="24"/>
      <c r="T39" s="23">
        <f>B5*(TAN(RADIANS(M39/2)))</f>
        <v>4.865988955057691</v>
      </c>
      <c r="U39" s="23">
        <f>B5*M39*0.01745</f>
        <v>7.965925</v>
      </c>
    </row>
    <row r="40" spans="3:21" ht="12.75">
      <c r="C40" s="22">
        <v>39</v>
      </c>
      <c r="D40" s="23">
        <f>B3*(TAN(RADIANS(C40/2)))</f>
        <v>1.593533576388141</v>
      </c>
      <c r="E40" s="23">
        <f>B3*C40*0.01745</f>
        <v>3.062475</v>
      </c>
      <c r="F40" s="24"/>
      <c r="G40" s="23">
        <f>B3*(TAN(RADIANS(C40/2)))</f>
        <v>1.593533576388141</v>
      </c>
      <c r="H40" s="23">
        <f>B4*C40*0.01745</f>
        <v>3.40275</v>
      </c>
      <c r="I40" s="24"/>
      <c r="J40" s="23">
        <f>B5*(TAN(RADIANS(C40/2)))</f>
        <v>1.947652148918839</v>
      </c>
      <c r="K40" s="23">
        <f>B5*C40*0.01745</f>
        <v>3.7430250000000003</v>
      </c>
      <c r="L40" s="24"/>
      <c r="M40" s="24">
        <v>84</v>
      </c>
      <c r="N40" s="23">
        <f>B3*(TAN(RADIANS(M40/2)))</f>
        <v>4.051818199340279</v>
      </c>
      <c r="O40" s="23">
        <f>B3*M40*0.01745</f>
        <v>6.5961</v>
      </c>
      <c r="P40" s="24"/>
      <c r="Q40" s="23">
        <f>B4*(TAN(RADIANS(M40/2)))</f>
        <v>4.502020221489199</v>
      </c>
      <c r="R40" s="23">
        <f>B4*M40*0.01745</f>
        <v>7.329</v>
      </c>
      <c r="S40" s="24"/>
      <c r="T40" s="23">
        <f>B5*(TAN(RADIANS(M40/2)))</f>
        <v>4.952222243638119</v>
      </c>
      <c r="U40" s="23">
        <f>B5*M40*0.01745</f>
        <v>8.0619</v>
      </c>
    </row>
    <row r="41" spans="3:21" ht="12.75">
      <c r="C41" s="22">
        <v>40</v>
      </c>
      <c r="D41" s="23">
        <f>B3*(TAN(RADIANS(C41/2)))</f>
        <v>1.6378660541979104</v>
      </c>
      <c r="E41" s="23">
        <f>B3*C41*0.01745</f>
        <v>3.141</v>
      </c>
      <c r="F41" s="24"/>
      <c r="G41" s="23">
        <f>B3*(TAN(RADIANS(C41/2)))</f>
        <v>1.6378660541979104</v>
      </c>
      <c r="H41" s="23">
        <f>B4*C41*0.01745</f>
        <v>3.49</v>
      </c>
      <c r="I41" s="24"/>
      <c r="J41" s="23">
        <f>B5*(TAN(RADIANS(C41/2)))</f>
        <v>2.001836288464113</v>
      </c>
      <c r="K41" s="23">
        <f>B5*C41*0.01745</f>
        <v>3.839</v>
      </c>
      <c r="L41" s="24"/>
      <c r="M41" s="24">
        <v>85</v>
      </c>
      <c r="N41" s="23">
        <f>B3*(TAN(RADIANS(M41/2)))</f>
        <v>4.1234902830784055</v>
      </c>
      <c r="O41" s="23">
        <f>B3*M41*0.01745</f>
        <v>6.674625</v>
      </c>
      <c r="P41" s="24"/>
      <c r="Q41" s="23">
        <f>B4*(TAN(RADIANS(M41/2)))</f>
        <v>4.581655870087117</v>
      </c>
      <c r="R41" s="23">
        <f>B4*M41*0.01745</f>
        <v>7.41625</v>
      </c>
      <c r="S41" s="24"/>
      <c r="T41" s="23">
        <f>B5*(TAN(RADIANS(M41/2)))</f>
        <v>5.039821457095829</v>
      </c>
      <c r="U41" s="23">
        <f>B5*M41*0.01745</f>
        <v>8.157875</v>
      </c>
    </row>
    <row r="42" spans="3:21" ht="12.75">
      <c r="C42" s="22">
        <v>41</v>
      </c>
      <c r="D42" s="23">
        <f>B3*(TAN(RADIANS(C42/2)))</f>
        <v>1.6824810576816212</v>
      </c>
      <c r="E42" s="23">
        <f>B3*C42*0.01745</f>
        <v>3.219525</v>
      </c>
      <c r="F42" s="24"/>
      <c r="G42" s="23">
        <f>B3*(TAN(RADIANS(C42/2)))</f>
        <v>1.6824810576816212</v>
      </c>
      <c r="H42" s="23">
        <f>B4*C42*0.01745</f>
        <v>3.5772500000000003</v>
      </c>
      <c r="I42" s="24"/>
      <c r="J42" s="23">
        <f>B5*(TAN(RADIANS(C42/2)))</f>
        <v>2.0563657371664257</v>
      </c>
      <c r="K42" s="23">
        <f>B5*C42*0.01745</f>
        <v>3.934975</v>
      </c>
      <c r="L42" s="24"/>
      <c r="M42" s="24">
        <v>86</v>
      </c>
      <c r="N42" s="23">
        <f>B3*(TAN(RADIANS(M42/2)))</f>
        <v>4.196317887619478</v>
      </c>
      <c r="O42" s="23">
        <f>B3*M42*0.01745</f>
        <v>6.75315</v>
      </c>
      <c r="P42" s="24"/>
      <c r="Q42" s="23">
        <f>B4*(TAN(RADIANS(M42/2)))</f>
        <v>4.6625754306883085</v>
      </c>
      <c r="R42" s="23">
        <f>B4*M42*0.01745</f>
        <v>7.5035</v>
      </c>
      <c r="S42" s="24"/>
      <c r="T42" s="23">
        <f>B5*(TAN(RADIANS(M42/2)))</f>
        <v>5.12883297375714</v>
      </c>
      <c r="U42" s="23">
        <f>B5*M42*0.01745</f>
        <v>8.25385</v>
      </c>
    </row>
    <row r="43" spans="3:21" ht="12.75">
      <c r="C43" s="22">
        <v>42</v>
      </c>
      <c r="D43" s="23">
        <f>B3*(TAN(RADIANS(C43/2)))</f>
        <v>1.727388157659371</v>
      </c>
      <c r="E43" s="23">
        <f>B3*C43*0.01745</f>
        <v>3.29805</v>
      </c>
      <c r="F43" s="24"/>
      <c r="G43" s="23">
        <f>B3*(TAN(RADIANS(C43/2)))</f>
        <v>1.727388157659371</v>
      </c>
      <c r="H43" s="23">
        <f>B4*C43*0.01745</f>
        <v>3.6645</v>
      </c>
      <c r="I43" s="24"/>
      <c r="J43" s="23">
        <f>B5*(TAN(RADIANS(C43/2)))</f>
        <v>2.1112521926947867</v>
      </c>
      <c r="K43" s="23">
        <f>B5*C43*0.01745</f>
        <v>4.03095</v>
      </c>
      <c r="L43" s="24"/>
      <c r="M43" s="24">
        <v>87</v>
      </c>
      <c r="N43" s="23">
        <f>B3*(TAN(RADIANS(M43/2)))</f>
        <v>4.270340550216958</v>
      </c>
      <c r="O43" s="23">
        <f>B3*M43*0.01745</f>
        <v>6.831675</v>
      </c>
      <c r="P43" s="24"/>
      <c r="Q43" s="23">
        <f>B4*(TAN(RADIANS(M43/2)))</f>
        <v>4.744822833574398</v>
      </c>
      <c r="R43" s="23">
        <f>B4*M43*0.01745</f>
        <v>7.59075</v>
      </c>
      <c r="S43" s="24"/>
      <c r="T43" s="23">
        <f>B5*(TAN(RADIANS(M43/2)))</f>
        <v>5.219305116931838</v>
      </c>
      <c r="U43" s="23">
        <f>B5*M43*0.01745</f>
        <v>8.349825000000001</v>
      </c>
    </row>
    <row r="44" spans="3:21" ht="12.75">
      <c r="C44" s="22">
        <v>43</v>
      </c>
      <c r="D44" s="23">
        <f>B3*(TAN(RADIANS(C44/2)))</f>
        <v>1.772597140267241</v>
      </c>
      <c r="E44" s="23">
        <f>B3*C44*0.01745</f>
        <v>3.376575</v>
      </c>
      <c r="F44" s="24"/>
      <c r="G44" s="23">
        <f>B3*(TAN(RADIANS(C44/2)))</f>
        <v>1.772597140267241</v>
      </c>
      <c r="H44" s="23">
        <f>B4*C44*0.01745</f>
        <v>3.75175</v>
      </c>
      <c r="I44" s="24"/>
      <c r="J44" s="23">
        <f>B5*(TAN(RADIANS(C44/2)))</f>
        <v>2.166507615882183</v>
      </c>
      <c r="K44" s="23">
        <f>B5*C44*0.01745</f>
        <v>4.126925</v>
      </c>
      <c r="L44" s="24"/>
      <c r="M44" s="24">
        <v>88</v>
      </c>
      <c r="N44" s="23">
        <f>B3*(TAN(RADIANS(M44/2)))</f>
        <v>4.345599486631833</v>
      </c>
      <c r="O44" s="23">
        <f>B3*M44*0.01745</f>
        <v>6.9102</v>
      </c>
      <c r="P44" s="24"/>
      <c r="Q44" s="23">
        <f>B4*(TAN(RADIANS(M44/2)))</f>
        <v>4.8284438740353695</v>
      </c>
      <c r="R44" s="23">
        <f>B4*M44*0.01745</f>
        <v>7.678</v>
      </c>
      <c r="S44" s="24"/>
      <c r="T44" s="23">
        <f>B5*(TAN(RADIANS(M44/2)))</f>
        <v>5.311288261438906</v>
      </c>
      <c r="U44" s="23">
        <f>B5*M44*0.01745</f>
        <v>8.4458</v>
      </c>
    </row>
    <row r="45" spans="3:21" ht="12.75">
      <c r="C45" s="22">
        <v>44</v>
      </c>
      <c r="D45" s="23">
        <f>B3*(TAN(RADIANS(C45/2)))</f>
        <v>1.8181180162582056</v>
      </c>
      <c r="E45" s="23">
        <f>B3*C45*0.01745</f>
        <v>3.4551</v>
      </c>
      <c r="F45" s="24"/>
      <c r="G45" s="23">
        <f>B3*(TAN(RADIANS(C45/2)))</f>
        <v>1.8181180162582056</v>
      </c>
      <c r="H45" s="23">
        <f>B4*C45*0.01745</f>
        <v>3.839</v>
      </c>
      <c r="I45" s="24"/>
      <c r="J45" s="23">
        <f>B5*(TAN(RADIANS(C45/2)))</f>
        <v>2.2221442420933624</v>
      </c>
      <c r="K45" s="23">
        <f>B5*C45*0.01745</f>
        <v>4.2229</v>
      </c>
      <c r="L45" s="24"/>
      <c r="M45" s="24">
        <v>89</v>
      </c>
      <c r="N45" s="23">
        <f>B3*(TAN(RADIANS(M45/2)))</f>
        <v>4.422137684020605</v>
      </c>
      <c r="O45" s="23">
        <f>B3*M45*0.01745</f>
        <v>6.9887250000000005</v>
      </c>
      <c r="P45" s="24"/>
      <c r="Q45" s="23">
        <f>B4*(TAN(RADIANS(M45/2)))</f>
        <v>4.913486315578449</v>
      </c>
      <c r="R45" s="23">
        <f>B4*M45*0.01745</f>
        <v>7.76525</v>
      </c>
      <c r="S45" s="24"/>
      <c r="T45" s="23">
        <f>B5*(TAN(RADIANS(M45/2)))</f>
        <v>5.404834947136295</v>
      </c>
      <c r="U45" s="23">
        <f>B5*M45*0.01745</f>
        <v>8.541775</v>
      </c>
    </row>
    <row r="46" spans="3:21" ht="12.75">
      <c r="C46" s="22">
        <v>45</v>
      </c>
      <c r="D46" s="23">
        <f>B3*(TAN(RADIANS(C46/2)))</f>
        <v>1.8639610306789276</v>
      </c>
      <c r="E46" s="23">
        <f>B3*C46*0.01745</f>
        <v>3.5336250000000002</v>
      </c>
      <c r="F46" s="24"/>
      <c r="G46" s="23">
        <f>B3*(TAN(RADIANS(C46/2)))</f>
        <v>1.8639610306789276</v>
      </c>
      <c r="H46" s="23">
        <f>B4*C46*0.01745</f>
        <v>3.92625</v>
      </c>
      <c r="I46" s="24"/>
      <c r="J46" s="23">
        <f>B5*(TAN(RADIANS(C46/2)))</f>
        <v>2.2781745930520225</v>
      </c>
      <c r="K46" s="23">
        <f>B5*C46*0.01745</f>
        <v>4.318875</v>
      </c>
      <c r="L46" s="24"/>
      <c r="M46" s="24">
        <v>90</v>
      </c>
      <c r="N46" s="23">
        <f>B3*(TAN(RADIANS(M46/2)))</f>
        <v>4.499999999999999</v>
      </c>
      <c r="O46" s="23">
        <f>B3*M46*0.01745</f>
        <v>7.0672500000000005</v>
      </c>
      <c r="P46" s="24"/>
      <c r="Q46" s="23">
        <f>B4*(TAN(RADIANS(M46/2)))</f>
        <v>4.999999999999999</v>
      </c>
      <c r="R46" s="23">
        <f>B4*M46*0.01745</f>
        <v>7.8525</v>
      </c>
      <c r="S46" s="24"/>
      <c r="T46" s="23">
        <f>B5*(TAN(RADIANS(M46/2)))</f>
        <v>5.499999999999999</v>
      </c>
      <c r="U46" s="23">
        <f>B5*M46*0.01745</f>
        <v>8.63775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6">
    <mergeCell ref="Q1:R1"/>
    <mergeCell ref="T1:U1"/>
    <mergeCell ref="D1:E1"/>
    <mergeCell ref="G1:H1"/>
    <mergeCell ref="J1:K1"/>
    <mergeCell ref="N1:O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82">
      <selection activeCell="E123" sqref="E123"/>
    </sheetView>
  </sheetViews>
  <sheetFormatPr defaultColWidth="9.140625" defaultRowHeight="12.75"/>
  <cols>
    <col min="1" max="1" width="25.421875" style="0" customWidth="1"/>
    <col min="2" max="2" width="19.00390625" style="0" customWidth="1"/>
    <col min="4" max="4" width="4.7109375" style="0" customWidth="1"/>
    <col min="5" max="5" width="17.8515625" style="0" customWidth="1"/>
    <col min="7" max="7" width="4.7109375" style="0" customWidth="1"/>
    <col min="8" max="8" width="17.8515625" style="0" customWidth="1"/>
    <col min="10" max="10" width="4.7109375" style="0" customWidth="1"/>
    <col min="11" max="11" width="17.8515625" style="0" customWidth="1"/>
    <col min="12" max="12" width="11.00390625" style="0" customWidth="1"/>
    <col min="13" max="13" width="4.7109375" style="0" customWidth="1"/>
    <col min="14" max="14" width="17.8515625" style="0" bestFit="1" customWidth="1"/>
  </cols>
  <sheetData>
    <row r="1" spans="1:14" ht="12.75">
      <c r="A1" s="34" t="s">
        <v>33</v>
      </c>
      <c r="B1" s="32" t="s">
        <v>6</v>
      </c>
      <c r="E1" s="32" t="s">
        <v>7</v>
      </c>
      <c r="F1" s="2"/>
      <c r="H1" s="32" t="s">
        <v>8</v>
      </c>
      <c r="I1" s="3"/>
      <c r="J1" s="3"/>
      <c r="K1" s="32" t="s">
        <v>9</v>
      </c>
      <c r="N1" s="32" t="s">
        <v>10</v>
      </c>
    </row>
    <row r="2" spans="1:19" ht="12.75">
      <c r="A2" s="34">
        <v>1.5</v>
      </c>
      <c r="B2" t="s">
        <v>22</v>
      </c>
      <c r="C2" s="13">
        <v>30</v>
      </c>
      <c r="D2" s="2"/>
      <c r="E2" t="s">
        <v>22</v>
      </c>
      <c r="F2" s="13">
        <v>30</v>
      </c>
      <c r="G2" s="2"/>
      <c r="H2" t="s">
        <v>22</v>
      </c>
      <c r="I2" s="14">
        <v>30</v>
      </c>
      <c r="J2" s="3"/>
      <c r="K2" t="s">
        <v>22</v>
      </c>
      <c r="L2" s="13">
        <v>30</v>
      </c>
      <c r="M2" s="2"/>
      <c r="N2" t="s">
        <v>22</v>
      </c>
      <c r="O2" s="13">
        <v>30</v>
      </c>
      <c r="R2" s="5" t="s">
        <v>60</v>
      </c>
      <c r="S2" s="5"/>
    </row>
    <row r="3" spans="2:15" ht="12.75">
      <c r="B3" t="s">
        <v>24</v>
      </c>
      <c r="C3" s="13">
        <v>45</v>
      </c>
      <c r="D3" s="2"/>
      <c r="E3" t="s">
        <v>24</v>
      </c>
      <c r="F3" s="13">
        <v>45</v>
      </c>
      <c r="G3" s="2"/>
      <c r="H3" t="s">
        <v>24</v>
      </c>
      <c r="I3" s="14">
        <v>45</v>
      </c>
      <c r="J3" s="3"/>
      <c r="K3" t="s">
        <v>24</v>
      </c>
      <c r="L3" s="13">
        <v>45</v>
      </c>
      <c r="M3" s="2"/>
      <c r="N3" t="s">
        <v>24</v>
      </c>
      <c r="O3" s="13">
        <v>45</v>
      </c>
    </row>
    <row r="4" spans="2:15" ht="12.75">
      <c r="B4" t="s">
        <v>23</v>
      </c>
      <c r="C4" s="13">
        <v>30</v>
      </c>
      <c r="D4" s="2"/>
      <c r="E4" t="s">
        <v>23</v>
      </c>
      <c r="F4" s="13">
        <v>30</v>
      </c>
      <c r="G4" s="2"/>
      <c r="H4" t="s">
        <v>23</v>
      </c>
      <c r="I4" s="14">
        <v>30</v>
      </c>
      <c r="J4" s="3"/>
      <c r="K4" t="s">
        <v>23</v>
      </c>
      <c r="L4" s="13">
        <v>30</v>
      </c>
      <c r="M4" s="2"/>
      <c r="N4" t="s">
        <v>23</v>
      </c>
      <c r="O4" s="13">
        <v>30</v>
      </c>
    </row>
    <row r="5" spans="3:15" ht="12.75">
      <c r="C5" s="2"/>
      <c r="D5" s="2"/>
      <c r="E5" t="s">
        <v>32</v>
      </c>
      <c r="F5" s="13">
        <v>45</v>
      </c>
      <c r="G5" s="2"/>
      <c r="H5" t="s">
        <v>32</v>
      </c>
      <c r="I5" s="14">
        <v>45</v>
      </c>
      <c r="J5" s="3"/>
      <c r="K5" t="s">
        <v>32</v>
      </c>
      <c r="L5" s="13">
        <v>45</v>
      </c>
      <c r="M5" s="2"/>
      <c r="N5" t="s">
        <v>32</v>
      </c>
      <c r="O5" s="13">
        <v>45</v>
      </c>
    </row>
    <row r="6" spans="3:15" ht="12.75">
      <c r="C6" s="2"/>
      <c r="D6" s="2"/>
      <c r="E6" t="s">
        <v>28</v>
      </c>
      <c r="F6" s="13">
        <v>30</v>
      </c>
      <c r="G6" s="2"/>
      <c r="H6" t="s">
        <v>28</v>
      </c>
      <c r="I6" s="14">
        <v>30</v>
      </c>
      <c r="J6" s="3"/>
      <c r="K6" t="s">
        <v>28</v>
      </c>
      <c r="L6" s="13">
        <v>30</v>
      </c>
      <c r="M6" s="2"/>
      <c r="N6" t="s">
        <v>28</v>
      </c>
      <c r="O6" s="13">
        <v>30</v>
      </c>
    </row>
    <row r="7" spans="3:15" ht="12.75">
      <c r="C7" s="2"/>
      <c r="D7" s="2"/>
      <c r="F7" s="2"/>
      <c r="G7" s="2"/>
      <c r="H7" t="s">
        <v>31</v>
      </c>
      <c r="I7" s="14">
        <v>45</v>
      </c>
      <c r="J7" s="3"/>
      <c r="K7" t="s">
        <v>31</v>
      </c>
      <c r="L7" s="13">
        <v>45</v>
      </c>
      <c r="M7" s="2"/>
      <c r="N7" t="s">
        <v>31</v>
      </c>
      <c r="O7" s="13">
        <v>45</v>
      </c>
    </row>
    <row r="8" spans="3:15" ht="12.75">
      <c r="C8" s="2"/>
      <c r="D8" s="2"/>
      <c r="F8" s="2"/>
      <c r="G8" s="2"/>
      <c r="H8" t="s">
        <v>27</v>
      </c>
      <c r="I8" s="14">
        <v>30</v>
      </c>
      <c r="J8" s="3"/>
      <c r="K8" t="s">
        <v>27</v>
      </c>
      <c r="L8" s="13">
        <v>30</v>
      </c>
      <c r="M8" s="2"/>
      <c r="N8" t="s">
        <v>27</v>
      </c>
      <c r="O8" s="13">
        <v>30</v>
      </c>
    </row>
    <row r="9" spans="1:15" ht="12.75">
      <c r="A9" s="34" t="s">
        <v>4</v>
      </c>
      <c r="C9" s="2"/>
      <c r="D9" s="2"/>
      <c r="F9" s="2"/>
      <c r="G9" s="2"/>
      <c r="I9" s="3"/>
      <c r="J9" s="3"/>
      <c r="K9" t="s">
        <v>30</v>
      </c>
      <c r="L9" s="13">
        <v>45</v>
      </c>
      <c r="M9" s="2"/>
      <c r="N9" t="s">
        <v>30</v>
      </c>
      <c r="O9" s="13">
        <v>45</v>
      </c>
    </row>
    <row r="10" spans="1:15" ht="12.75">
      <c r="A10" s="9">
        <v>4.5</v>
      </c>
      <c r="C10" s="2"/>
      <c r="D10" s="2"/>
      <c r="F10" s="2"/>
      <c r="G10" s="2"/>
      <c r="I10" s="3"/>
      <c r="J10" s="3"/>
      <c r="K10" t="s">
        <v>26</v>
      </c>
      <c r="L10" s="13">
        <v>30</v>
      </c>
      <c r="M10" s="2"/>
      <c r="N10" t="s">
        <v>26</v>
      </c>
      <c r="O10" s="13">
        <v>30</v>
      </c>
    </row>
    <row r="11" spans="3:15" ht="12.75">
      <c r="C11" s="2"/>
      <c r="D11" s="2"/>
      <c r="F11" s="2"/>
      <c r="G11" s="2"/>
      <c r="I11" s="3"/>
      <c r="J11" s="3"/>
      <c r="L11" s="2"/>
      <c r="M11" s="2"/>
      <c r="N11" t="s">
        <v>29</v>
      </c>
      <c r="O11" s="13">
        <v>45</v>
      </c>
    </row>
    <row r="12" spans="1:15" ht="12.75">
      <c r="A12" s="32" t="s">
        <v>42</v>
      </c>
      <c r="C12" s="2"/>
      <c r="D12" s="2"/>
      <c r="F12" s="2"/>
      <c r="G12" s="2"/>
      <c r="I12" s="3"/>
      <c r="J12" s="3"/>
      <c r="L12" s="2"/>
      <c r="M12" s="2"/>
      <c r="N12" t="s">
        <v>25</v>
      </c>
      <c r="O12" s="13">
        <v>30</v>
      </c>
    </row>
    <row r="13" spans="1:15" ht="12.75">
      <c r="A13" s="9">
        <v>0.5</v>
      </c>
      <c r="C13" s="2"/>
      <c r="D13" s="2"/>
      <c r="F13" s="2"/>
      <c r="G13" s="2"/>
      <c r="I13" s="3"/>
      <c r="J13" s="3"/>
      <c r="L13" s="2"/>
      <c r="M13" s="2"/>
      <c r="O13" s="2"/>
    </row>
    <row r="14" spans="3:20" ht="12.75">
      <c r="C14" s="2"/>
      <c r="D14" s="2"/>
      <c r="F14" s="2"/>
      <c r="G14" s="2"/>
      <c r="I14" s="3"/>
      <c r="J14" s="3"/>
      <c r="L14" s="2"/>
      <c r="M14" s="2"/>
      <c r="O14" s="2"/>
      <c r="R14" s="51" t="s">
        <v>61</v>
      </c>
      <c r="S14" s="51"/>
      <c r="T14" s="51"/>
    </row>
    <row r="15" spans="2:15" ht="12.75">
      <c r="B15" t="s">
        <v>16</v>
      </c>
      <c r="C15" s="21">
        <f>A27+(C2-(A10*(TAN(RADIANS(C3/2)))))+(C4-(A10*(TAN(RADIANS(C3/2)))))+(A10*C3*0.01745)+A30</f>
        <v>62.30570293864214</v>
      </c>
      <c r="D15" s="2"/>
      <c r="E15" t="s">
        <v>16</v>
      </c>
      <c r="F15" s="21">
        <f>A27+(F2-(A10*(TAN(RADIANS(F3/2)))))+(A10*F3*0.01745)+(F4-((A10*(TAN(RADIANS(F3/2))))+(A10*(TAN(RADIANS(F5/2))))))+(A10*F5*0.01745)+(F6-(A10*(TAN(RADIANS(F5/2)))))+A30</f>
        <v>92.11140587728428</v>
      </c>
      <c r="G15" s="2"/>
      <c r="H15" t="s">
        <v>16</v>
      </c>
      <c r="I15" s="21">
        <f>A27+(I2-(A10*(TAN(RADIANS(I3/2)))))+(A10*I3*0.01745)+(I4-((A10*(TAN(RADIANS(I3/2))))+(A10*(TAN(RADIANS(I5/2))))))+(A10*I5*0.01745)+(I6-((A10*(TAN(RADIANS(I5/2))))+(A10*(TAN(RADIANS(I7/2))))))+(I8-(A10*(TAN(RADIANS(I3/2)))))+(A10*I7*0.01745)+A30</f>
        <v>121.91710881592644</v>
      </c>
      <c r="J15" s="3"/>
      <c r="K15" t="s">
        <v>16</v>
      </c>
      <c r="L15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+(A10*L9*0.01745)+(L10-(A10*(TAN(RADIANS(L9/2)))))+A30</f>
        <v>151.72281175456857</v>
      </c>
      <c r="M15" s="2"/>
      <c r="N15" t="s">
        <v>16</v>
      </c>
      <c r="O15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+(A10*O11*0.01745)+(O12-(A10*(TAN(RADIANS(O11/2)))))+A30</f>
        <v>181.52851469321072</v>
      </c>
    </row>
    <row r="16" spans="2:15" ht="12.75">
      <c r="B16" t="s">
        <v>34</v>
      </c>
      <c r="C16" s="21">
        <f>(C2-(A10*(TAN(RADIANS(C3/2)))))</f>
        <v>28.13603896932107</v>
      </c>
      <c r="D16" s="2"/>
      <c r="E16" t="s">
        <v>34</v>
      </c>
      <c r="F16" s="21">
        <f>(F2-(A10*(TAN(RADIANS(F3/2)))))</f>
        <v>28.13603896932107</v>
      </c>
      <c r="G16" s="2"/>
      <c r="H16" t="s">
        <v>34</v>
      </c>
      <c r="I16" s="21">
        <f>(I2-(A10*(TAN(RADIANS(I3/2)))))</f>
        <v>28.13603896932107</v>
      </c>
      <c r="J16" s="3"/>
      <c r="K16" t="s">
        <v>34</v>
      </c>
      <c r="L16" s="21">
        <f>(L2-(A10*(TAN(RADIANS(L3/2)))))</f>
        <v>28.13603896932107</v>
      </c>
      <c r="M16" s="2"/>
      <c r="N16" t="s">
        <v>34</v>
      </c>
      <c r="O16" s="21">
        <f>(O2-(A10*(TAN(RADIANS(O3/2)))))</f>
        <v>28.13603896932107</v>
      </c>
    </row>
    <row r="17" spans="2:15" ht="12.75">
      <c r="B17" t="s">
        <v>11</v>
      </c>
      <c r="C17" s="21">
        <f>A10*C3*0.01745</f>
        <v>3.5336250000000002</v>
      </c>
      <c r="D17" s="2"/>
      <c r="E17" t="s">
        <v>11</v>
      </c>
      <c r="F17" s="21">
        <f>A10*F3*0.01745</f>
        <v>3.5336250000000002</v>
      </c>
      <c r="G17" s="2"/>
      <c r="H17" t="s">
        <v>11</v>
      </c>
      <c r="I17" s="21">
        <f>A10*I3*0.01745</f>
        <v>3.5336250000000002</v>
      </c>
      <c r="J17" s="3"/>
      <c r="K17" t="s">
        <v>11</v>
      </c>
      <c r="L17" s="21">
        <f>A10*L3*0.01745</f>
        <v>3.5336250000000002</v>
      </c>
      <c r="M17" s="2"/>
      <c r="N17" t="s">
        <v>11</v>
      </c>
      <c r="O17" s="21">
        <f>A10*O3*0.01745</f>
        <v>3.5336250000000002</v>
      </c>
    </row>
    <row r="18" spans="2:15" ht="12.75">
      <c r="B18" t="s">
        <v>35</v>
      </c>
      <c r="C18" s="21">
        <f>C4-(A10*(TAN(RADIANS(C3/2))))</f>
        <v>28.13603896932107</v>
      </c>
      <c r="D18" s="2"/>
      <c r="E18" t="s">
        <v>35</v>
      </c>
      <c r="F18" s="21">
        <f>(F4-((A10*(TAN(RADIANS(F3/2))))+(A10*(TAN(RADIANS(F5/2))))))</f>
        <v>26.272077938642145</v>
      </c>
      <c r="G18" s="2"/>
      <c r="H18" t="s">
        <v>35</v>
      </c>
      <c r="I18" s="21">
        <f>(I4-((A10*(TAN(RADIANS(I3/2))))+(A10*(TAN(RADIANS(I5/2))))))</f>
        <v>26.272077938642145</v>
      </c>
      <c r="J18" s="3"/>
      <c r="K18" t="s">
        <v>35</v>
      </c>
      <c r="L18" s="21">
        <f>(L4-((A10*(TAN(RADIANS(L3/2))))+(A10*(TAN(RADIANS(L5/2))))))</f>
        <v>26.272077938642145</v>
      </c>
      <c r="M18" s="2"/>
      <c r="N18" t="s">
        <v>35</v>
      </c>
      <c r="O18" s="21">
        <f>(O4-((A10*(TAN(RADIANS(O3/2))))+(A10*(TAN(RADIANS(O5/2))))))</f>
        <v>26.272077938642145</v>
      </c>
    </row>
    <row r="19" spans="3:15" ht="12.75">
      <c r="C19" s="2"/>
      <c r="D19" s="2"/>
      <c r="E19" t="s">
        <v>12</v>
      </c>
      <c r="F19" s="21">
        <f>A10*F5*0.01745</f>
        <v>3.5336250000000002</v>
      </c>
      <c r="G19" s="2"/>
      <c r="H19" t="s">
        <v>12</v>
      </c>
      <c r="I19" s="21">
        <f>A10*I5*0.01745</f>
        <v>3.5336250000000002</v>
      </c>
      <c r="J19" s="3"/>
      <c r="K19" t="s">
        <v>12</v>
      </c>
      <c r="L19" s="21">
        <f>A10*L5*0.01745</f>
        <v>3.5336250000000002</v>
      </c>
      <c r="M19" s="2"/>
      <c r="N19" t="s">
        <v>12</v>
      </c>
      <c r="O19" s="21">
        <f>A10*O5*0.01745</f>
        <v>3.5336250000000002</v>
      </c>
    </row>
    <row r="20" spans="3:15" ht="12.75">
      <c r="C20" s="2"/>
      <c r="D20" s="2"/>
      <c r="E20" t="s">
        <v>36</v>
      </c>
      <c r="F20" s="21">
        <f>(F6-(A10*(TAN(RADIANS(F5/2)))))</f>
        <v>28.13603896932107</v>
      </c>
      <c r="G20" s="2"/>
      <c r="H20" t="s">
        <v>36</v>
      </c>
      <c r="I20" s="21">
        <f>(I6-((A10*(TAN(RADIANS(I5/2))))+(A10*(TAN(RADIANS(I7/2))))))</f>
        <v>26.272077938642145</v>
      </c>
      <c r="J20" s="3"/>
      <c r="K20" t="s">
        <v>36</v>
      </c>
      <c r="L20" s="21">
        <f>(L6-((A10*(TAN(RADIANS(L5/2))))+(A10*(TAN(RADIANS(L7/2))))))</f>
        <v>26.272077938642145</v>
      </c>
      <c r="M20" s="2"/>
      <c r="N20" t="s">
        <v>36</v>
      </c>
      <c r="O20" s="21">
        <f>(O6-((A10*(TAN(RADIANS(O5/2))))+(A10*(TAN(RADIANS(O7/2))))))</f>
        <v>26.272077938642145</v>
      </c>
    </row>
    <row r="21" spans="3:15" ht="12.75">
      <c r="C21" s="2"/>
      <c r="D21" s="2"/>
      <c r="F21" s="2"/>
      <c r="G21" s="2"/>
      <c r="H21" t="s">
        <v>13</v>
      </c>
      <c r="I21" s="21">
        <f>A10*I7*0.01745</f>
        <v>3.5336250000000002</v>
      </c>
      <c r="J21" s="3"/>
      <c r="K21" t="s">
        <v>13</v>
      </c>
      <c r="L21" s="21">
        <f>A10*L7*0.01745</f>
        <v>3.5336250000000002</v>
      </c>
      <c r="M21" s="2"/>
      <c r="N21" t="s">
        <v>13</v>
      </c>
      <c r="O21" s="21">
        <f>A10*O7*0.01745</f>
        <v>3.5336250000000002</v>
      </c>
    </row>
    <row r="22" spans="3:15" ht="12.75">
      <c r="C22" s="2"/>
      <c r="D22" s="2"/>
      <c r="F22" s="2"/>
      <c r="G22" s="2"/>
      <c r="H22" t="s">
        <v>37</v>
      </c>
      <c r="I22" s="21">
        <f>(I8-(A10*(TAN(RADIANS(I7/2)))))</f>
        <v>28.13603896932107</v>
      </c>
      <c r="J22" s="3"/>
      <c r="K22" t="s">
        <v>37</v>
      </c>
      <c r="L22" s="21">
        <f>(L8-((A10*(TAN(RADIANS(L7/2))))+(A10*(TAN(RADIANS(L9/2))))))</f>
        <v>26.272077938642145</v>
      </c>
      <c r="M22" s="2"/>
      <c r="N22" t="s">
        <v>37</v>
      </c>
      <c r="O22" s="21">
        <f>(O8-(A10*(TAN(RADIANS(O7/2))))-(A10*(TAN(RADIANS(O9/2)))))</f>
        <v>26.27207793864214</v>
      </c>
    </row>
    <row r="23" spans="3:15" ht="12.75">
      <c r="C23" s="2"/>
      <c r="D23" s="2"/>
      <c r="F23" s="2"/>
      <c r="G23" s="2"/>
      <c r="I23" s="3"/>
      <c r="J23" s="3"/>
      <c r="K23" t="s">
        <v>14</v>
      </c>
      <c r="L23" s="21">
        <f>A10*L9*0.01745</f>
        <v>3.5336250000000002</v>
      </c>
      <c r="M23" s="2"/>
      <c r="N23" t="s">
        <v>14</v>
      </c>
      <c r="O23" s="21">
        <f>A10*O9*0.01745</f>
        <v>3.5336250000000002</v>
      </c>
    </row>
    <row r="24" spans="3:15" ht="12.75">
      <c r="C24" s="2"/>
      <c r="D24" s="2"/>
      <c r="F24" s="2"/>
      <c r="G24" s="2"/>
      <c r="I24" s="3"/>
      <c r="J24" s="3"/>
      <c r="K24" t="s">
        <v>38</v>
      </c>
      <c r="L24" s="21">
        <f>(L10-(A10*(TAN(RADIANS(L9/2)))))</f>
        <v>28.13603896932107</v>
      </c>
      <c r="M24" s="2"/>
      <c r="N24" t="s">
        <v>38</v>
      </c>
      <c r="O24" s="21">
        <f>(O10-(A10*(TAN(RADIANS(O9/2))))-(A10*(TAN(RADIANS(O11/2)))))</f>
        <v>26.27207793864214</v>
      </c>
    </row>
    <row r="25" spans="3:15" ht="12.75">
      <c r="C25" s="2"/>
      <c r="D25" s="2"/>
      <c r="F25" s="2"/>
      <c r="G25" s="2"/>
      <c r="I25" s="3"/>
      <c r="J25" s="3"/>
      <c r="L25" s="2"/>
      <c r="M25" s="2"/>
      <c r="N25" t="s">
        <v>15</v>
      </c>
      <c r="O25" s="21">
        <f>A10*O11*0.01745</f>
        <v>3.5336250000000002</v>
      </c>
    </row>
    <row r="26" spans="1:15" ht="12.75">
      <c r="A26" s="32" t="s">
        <v>59</v>
      </c>
      <c r="C26" s="2"/>
      <c r="D26" s="2"/>
      <c r="F26" s="2"/>
      <c r="G26" s="2"/>
      <c r="I26" s="3"/>
      <c r="J26" s="3"/>
      <c r="L26" s="2"/>
      <c r="M26" s="2"/>
      <c r="N26" t="s">
        <v>39</v>
      </c>
      <c r="O26" s="21">
        <f>(O12-(A10*(TAN(RADIANS(O11/2)))))</f>
        <v>28.13603896932107</v>
      </c>
    </row>
    <row r="27" spans="1:15" ht="12.75">
      <c r="A27" s="9">
        <v>1.25</v>
      </c>
      <c r="C27" s="2"/>
      <c r="D27" s="2"/>
      <c r="F27" s="2"/>
      <c r="G27" s="2"/>
      <c r="I27" s="3"/>
      <c r="J27" s="3"/>
      <c r="L27" s="2"/>
      <c r="M27" s="2"/>
      <c r="O27" s="2"/>
    </row>
    <row r="28" spans="3:15" ht="12.75">
      <c r="C28" s="2"/>
      <c r="D28" s="2"/>
      <c r="F28" s="2"/>
      <c r="G28" s="2"/>
      <c r="I28" s="3"/>
      <c r="J28" s="3"/>
      <c r="L28" s="2"/>
      <c r="M28" s="2"/>
      <c r="O28" s="2"/>
    </row>
    <row r="29" spans="1:15" ht="12.75">
      <c r="A29" s="34" t="s">
        <v>58</v>
      </c>
      <c r="B29" t="s">
        <v>17</v>
      </c>
      <c r="C29" s="21">
        <f>A27+(C2-(A10*(TAN(RADIANS(C3/2)))))-A13</f>
        <v>28.88603896932107</v>
      </c>
      <c r="D29" s="2"/>
      <c r="E29" t="s">
        <v>17</v>
      </c>
      <c r="F29" s="21">
        <f>A27+(F2-(4.5*(TAN(RADIANS(F3/2)))))-A13</f>
        <v>28.88603896932107</v>
      </c>
      <c r="G29" s="2"/>
      <c r="H29" t="s">
        <v>17</v>
      </c>
      <c r="I29" s="21">
        <f>A27+(I2-(4.5*(TAN(RADIANS(I3/2)))))-A13</f>
        <v>28.88603896932107</v>
      </c>
      <c r="J29" s="3"/>
      <c r="K29" t="s">
        <v>17</v>
      </c>
      <c r="L29" s="21">
        <f>A27+(L2-(A10*(TAN(RADIANS(L3/2)))))-A13</f>
        <v>28.88603896932107</v>
      </c>
      <c r="M29" s="2"/>
      <c r="N29" t="s">
        <v>17</v>
      </c>
      <c r="O29" s="21">
        <f>A27+(O2-(A10*(TAN(RADIANS(O3/2)))))-A13</f>
        <v>28.88603896932107</v>
      </c>
    </row>
    <row r="30" spans="1:20" ht="12.75">
      <c r="A30" s="9">
        <v>1.25</v>
      </c>
      <c r="E30" t="s">
        <v>18</v>
      </c>
      <c r="F30" s="21">
        <f>A27+(F2-(A10*(TAN(RADIANS(F3/2)))))+(A10*F3*0.01745)+(F4-((A10*(TAN(RADIANS(F3/2))))+(A10*(TAN(RADIANS(F5/2))))))-A13</f>
        <v>58.69174190796322</v>
      </c>
      <c r="H30" t="s">
        <v>18</v>
      </c>
      <c r="I30" s="21">
        <f>A27+(I2-(A10*(TAN(RADIANS(I3/2)))))+(A10*I3*0.01745)+(I4-((A10*(TAN(RADIANS(I3/2))))+(A10*(TAN(RADIANS(I5/2))))))-A13</f>
        <v>58.69174190796322</v>
      </c>
      <c r="J30" s="3"/>
      <c r="K30" t="s">
        <v>18</v>
      </c>
      <c r="L30" s="21">
        <f>A27+(L2-(A10*(TAN(RADIANS(L3/2)))))+(A10*L3*0.01745)+(L4-((A10*(TAN(RADIANS(L3/2))))+(A10*(TAN(RADIANS(L5/2))))))-A13</f>
        <v>58.69174190796322</v>
      </c>
      <c r="N30" t="s">
        <v>18</v>
      </c>
      <c r="O30" s="21">
        <f>A27+(O2-(A10*(TAN(RADIANS(O3/2)))))+(A10*O3*0.01745)+(O4-((A10*(TAN(RADIANS(O3/2))))+(A10*(TAN(RADIANS(O5/2))))))-A13</f>
        <v>58.69174190796322</v>
      </c>
      <c r="R30" s="51" t="s">
        <v>62</v>
      </c>
      <c r="S30" s="51"/>
      <c r="T30" s="51"/>
    </row>
    <row r="31" spans="1:15" ht="12.75">
      <c r="A31" s="4"/>
      <c r="F31" s="2"/>
      <c r="H31" t="s">
        <v>19</v>
      </c>
      <c r="I31" s="21">
        <f>A27+(I2-(A10*(TAN(RADIANS(I3/2)))))+(A10*I3*0.01745)+(I4-((A10*(TAN(RADIANS(I3/2))))+(A10*(TAN(RADIANS(I5/2))))))+(A10*I5*0.01745)+(I6-((A10*(TAN(RADIANS(I5/2))))+(A10*(TAN(RADIANS(I7/2))))))-A13</f>
        <v>88.49744484660536</v>
      </c>
      <c r="J31" s="3"/>
      <c r="K31" t="s">
        <v>19</v>
      </c>
      <c r="L31" s="21">
        <f>A27+(L2-(A10*(TAN(RADIANS(L3/2)))))+(A10*L3*0.01745)+(L4-((A10*(TAN(RADIANS(L3/2))))+(A10*(TAN(RADIANS(L5/2))))))+(A10*L5*0.01745)+(L6-((A10*(TAN(RADIANS(L5/2))))+(A10*(TAN(RADIANS(L7/2))))))-A13</f>
        <v>88.49744484660536</v>
      </c>
      <c r="N31" t="s">
        <v>19</v>
      </c>
      <c r="O31" s="21">
        <f>A27+(O2-(A10*(TAN(RADIANS(O3/2)))))+(A10*O3*0.01745)+(O4-((A10*(TAN(RADIANS(O3/2))))+(A10*(TAN(RADIANS(O5/2))))))+(A10*O5*0.01745)+(O6-((A10*(TAN(RADIANS(O5/2))))+(A10*(TAN(RADIANS(O7/2))))))-A13</f>
        <v>88.49744484660536</v>
      </c>
    </row>
    <row r="32" spans="6:15" ht="12.75">
      <c r="F32" s="2"/>
      <c r="I32" s="3"/>
      <c r="J32" s="3"/>
      <c r="K32" t="s">
        <v>20</v>
      </c>
      <c r="L32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A27+(L2-(A10*(TAN(RADIANS(L3/2)))))+(A10*L3*0.01745)+(L4-((A10*(TAN(RADIANS(L3/2))))+(A10*(TAN(RADIANS(L5/2))))))+(A10*L5*0.01745)+(L6-((A10*(TAN(RADIANS(L5/2))))+(A10*(TAN(RADIANS(L7/2))))))+(A10*L7*0.01745)+(L8-((A10*(TAN(RADIANS(L7/2))))+(A10*(TAN(RADIANS(L9/2))))))-A13</f>
        <v>118.3031477852475</v>
      </c>
      <c r="N32" t="s">
        <v>20</v>
      </c>
      <c r="O32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A27+(O2-(A10*(TAN(RADIANS(O3/2)))))+(A10*O3*0.01745)+(O4-((A10*(TAN(RADIANS(O3/2))))+(A10*(TAN(RADIANS(O5/2))))))+(A10*O5*0.01745)+(O6-((A10*(TAN(RADIANS(O5/2))))+(A10*(TAN(RADIANS(O7/2))))))+(A10*O7*0.01745)+(O8-((A10*(TAN(RADIANS(O7/2))))+(A10*(TAN(RADIANS(O9/2))))))-A13</f>
        <v>118.3031477852475</v>
      </c>
    </row>
    <row r="33" spans="1:15" ht="12.75">
      <c r="A33" s="11" t="s">
        <v>47</v>
      </c>
      <c r="F33" s="2"/>
      <c r="L33" s="2"/>
      <c r="N33" t="s">
        <v>21</v>
      </c>
      <c r="O33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-A13</f>
        <v>148.10885072388965</v>
      </c>
    </row>
    <row r="34" spans="1:12" ht="12.75">
      <c r="A34" s="11" t="s">
        <v>48</v>
      </c>
      <c r="F34" s="2"/>
      <c r="L34" s="2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5" ht="12.75">
      <c r="A36" s="15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4.25" customHeight="1">
      <c r="A37" s="15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ht="12.75">
      <c r="A38" s="15" t="s">
        <v>64</v>
      </c>
    </row>
    <row r="53" spans="18:21" ht="12.75">
      <c r="R53" s="51" t="s">
        <v>63</v>
      </c>
      <c r="S53" s="51"/>
      <c r="T53" s="51"/>
      <c r="U53" s="51"/>
    </row>
  </sheetData>
  <mergeCells count="3">
    <mergeCell ref="R14:T14"/>
    <mergeCell ref="R30:T30"/>
    <mergeCell ref="R53:U53"/>
  </mergeCells>
  <printOptions/>
  <pageMargins left="0.75" right="0.75" top="1" bottom="1" header="0.5" footer="0.5"/>
  <pageSetup orientation="portrait" r:id="rId2"/>
  <ignoredErrors>
    <ignoredError sqref="O2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89">
      <selection activeCell="N132" sqref="N132"/>
    </sheetView>
  </sheetViews>
  <sheetFormatPr defaultColWidth="9.140625" defaultRowHeight="12.75"/>
  <cols>
    <col min="1" max="1" width="25.421875" style="0" customWidth="1"/>
    <col min="2" max="2" width="19.00390625" style="0" customWidth="1"/>
    <col min="4" max="4" width="4.7109375" style="0" customWidth="1"/>
    <col min="5" max="5" width="17.8515625" style="0" customWidth="1"/>
    <col min="7" max="7" width="4.7109375" style="0" customWidth="1"/>
    <col min="8" max="8" width="17.8515625" style="0" customWidth="1"/>
    <col min="10" max="10" width="4.7109375" style="0" customWidth="1"/>
    <col min="11" max="11" width="17.8515625" style="0" customWidth="1"/>
    <col min="12" max="12" width="11.00390625" style="0" customWidth="1"/>
    <col min="13" max="13" width="4.7109375" style="0" customWidth="1"/>
    <col min="14" max="14" width="17.8515625" style="0" bestFit="1" customWidth="1"/>
  </cols>
  <sheetData>
    <row r="1" spans="1:14" ht="12.75">
      <c r="A1" s="34" t="s">
        <v>33</v>
      </c>
      <c r="B1" s="32" t="s">
        <v>6</v>
      </c>
      <c r="E1" s="32" t="s">
        <v>7</v>
      </c>
      <c r="F1" s="2"/>
      <c r="H1" s="32" t="s">
        <v>8</v>
      </c>
      <c r="I1" s="3"/>
      <c r="J1" s="3"/>
      <c r="K1" s="32" t="s">
        <v>9</v>
      </c>
      <c r="N1" s="32" t="s">
        <v>10</v>
      </c>
    </row>
    <row r="2" spans="1:15" ht="12.75">
      <c r="A2" s="34">
        <v>1.625</v>
      </c>
      <c r="B2" t="s">
        <v>22</v>
      </c>
      <c r="C2" s="13">
        <v>30</v>
      </c>
      <c r="D2" s="2"/>
      <c r="E2" t="s">
        <v>22</v>
      </c>
      <c r="F2" s="13">
        <v>30</v>
      </c>
      <c r="G2" s="2"/>
      <c r="H2" t="s">
        <v>22</v>
      </c>
      <c r="I2" s="14">
        <v>30</v>
      </c>
      <c r="J2" s="3"/>
      <c r="K2" t="s">
        <v>22</v>
      </c>
      <c r="L2" s="13">
        <v>30</v>
      </c>
      <c r="M2" s="2"/>
      <c r="N2" t="s">
        <v>22</v>
      </c>
      <c r="O2" s="13">
        <v>30</v>
      </c>
    </row>
    <row r="3" spans="2:15" ht="12.75">
      <c r="B3" t="s">
        <v>24</v>
      </c>
      <c r="C3" s="13">
        <v>45</v>
      </c>
      <c r="D3" s="2"/>
      <c r="E3" t="s">
        <v>24</v>
      </c>
      <c r="F3" s="13">
        <v>45</v>
      </c>
      <c r="G3" s="2"/>
      <c r="H3" t="s">
        <v>24</v>
      </c>
      <c r="I3" s="14">
        <v>45</v>
      </c>
      <c r="J3" s="3"/>
      <c r="K3" t="s">
        <v>24</v>
      </c>
      <c r="L3" s="13">
        <v>45</v>
      </c>
      <c r="M3" s="2"/>
      <c r="N3" t="s">
        <v>24</v>
      </c>
      <c r="O3" s="13">
        <v>45</v>
      </c>
    </row>
    <row r="4" spans="2:15" ht="12.75">
      <c r="B4" t="s">
        <v>23</v>
      </c>
      <c r="C4" s="13">
        <v>30</v>
      </c>
      <c r="D4" s="2"/>
      <c r="E4" t="s">
        <v>23</v>
      </c>
      <c r="F4" s="13">
        <v>30</v>
      </c>
      <c r="G4" s="2"/>
      <c r="H4" t="s">
        <v>23</v>
      </c>
      <c r="I4" s="14">
        <v>30</v>
      </c>
      <c r="J4" s="3"/>
      <c r="K4" t="s">
        <v>23</v>
      </c>
      <c r="L4" s="13">
        <v>30</v>
      </c>
      <c r="M4" s="2"/>
      <c r="N4" t="s">
        <v>23</v>
      </c>
      <c r="O4" s="13">
        <v>30</v>
      </c>
    </row>
    <row r="5" spans="3:15" ht="12.75">
      <c r="C5" s="2"/>
      <c r="D5" s="2"/>
      <c r="E5" t="s">
        <v>32</v>
      </c>
      <c r="F5" s="13">
        <v>45</v>
      </c>
      <c r="G5" s="2"/>
      <c r="H5" t="s">
        <v>32</v>
      </c>
      <c r="I5" s="14">
        <v>45</v>
      </c>
      <c r="J5" s="3"/>
      <c r="K5" t="s">
        <v>32</v>
      </c>
      <c r="L5" s="13">
        <v>45</v>
      </c>
      <c r="M5" s="2"/>
      <c r="N5" t="s">
        <v>32</v>
      </c>
      <c r="O5" s="13">
        <v>45</v>
      </c>
    </row>
    <row r="6" spans="3:15" ht="12.75">
      <c r="C6" s="2"/>
      <c r="D6" s="2"/>
      <c r="E6" t="s">
        <v>28</v>
      </c>
      <c r="F6" s="13">
        <v>30</v>
      </c>
      <c r="G6" s="2"/>
      <c r="H6" t="s">
        <v>28</v>
      </c>
      <c r="I6" s="14">
        <v>30</v>
      </c>
      <c r="J6" s="3"/>
      <c r="K6" t="s">
        <v>28</v>
      </c>
      <c r="L6" s="13">
        <v>30</v>
      </c>
      <c r="M6" s="2"/>
      <c r="N6" t="s">
        <v>28</v>
      </c>
      <c r="O6" s="13">
        <v>30</v>
      </c>
    </row>
    <row r="7" spans="3:15" ht="12.75">
      <c r="C7" s="2"/>
      <c r="D7" s="2"/>
      <c r="F7" s="2"/>
      <c r="G7" s="2"/>
      <c r="H7" t="s">
        <v>31</v>
      </c>
      <c r="I7" s="14">
        <v>45</v>
      </c>
      <c r="J7" s="3"/>
      <c r="K7" t="s">
        <v>31</v>
      </c>
      <c r="L7" s="13">
        <v>45</v>
      </c>
      <c r="M7" s="2"/>
      <c r="N7" t="s">
        <v>31</v>
      </c>
      <c r="O7" s="13">
        <v>45</v>
      </c>
    </row>
    <row r="8" spans="3:15" ht="12.75">
      <c r="C8" s="2"/>
      <c r="D8" s="2"/>
      <c r="F8" s="2"/>
      <c r="G8" s="2"/>
      <c r="H8" t="s">
        <v>27</v>
      </c>
      <c r="I8" s="14">
        <v>30</v>
      </c>
      <c r="J8" s="3"/>
      <c r="K8" t="s">
        <v>27</v>
      </c>
      <c r="L8" s="13">
        <v>30</v>
      </c>
      <c r="M8" s="2"/>
      <c r="N8" t="s">
        <v>27</v>
      </c>
      <c r="O8" s="13">
        <v>30</v>
      </c>
    </row>
    <row r="9" spans="1:15" ht="12.75">
      <c r="A9" s="34" t="s">
        <v>4</v>
      </c>
      <c r="C9" s="2"/>
      <c r="D9" s="2"/>
      <c r="F9" s="2"/>
      <c r="G9" s="2"/>
      <c r="I9" s="3"/>
      <c r="J9" s="3"/>
      <c r="K9" t="s">
        <v>30</v>
      </c>
      <c r="L9" s="13">
        <v>45</v>
      </c>
      <c r="M9" s="2"/>
      <c r="N9" t="s">
        <v>30</v>
      </c>
      <c r="O9" s="13">
        <v>45</v>
      </c>
    </row>
    <row r="10" spans="1:15" ht="12.75">
      <c r="A10" s="9">
        <v>5.5</v>
      </c>
      <c r="C10" s="2"/>
      <c r="D10" s="2"/>
      <c r="F10" s="2"/>
      <c r="G10" s="2"/>
      <c r="I10" s="3"/>
      <c r="J10" s="3"/>
      <c r="K10" t="s">
        <v>26</v>
      </c>
      <c r="L10" s="13">
        <v>30</v>
      </c>
      <c r="M10" s="2"/>
      <c r="N10" t="s">
        <v>26</v>
      </c>
      <c r="O10" s="13">
        <v>30</v>
      </c>
    </row>
    <row r="11" spans="3:15" ht="12.75">
      <c r="C11" s="2"/>
      <c r="D11" s="2"/>
      <c r="F11" s="2"/>
      <c r="G11" s="2"/>
      <c r="I11" s="3"/>
      <c r="J11" s="3"/>
      <c r="L11" s="2"/>
      <c r="M11" s="2"/>
      <c r="N11" t="s">
        <v>29</v>
      </c>
      <c r="O11" s="13">
        <v>45</v>
      </c>
    </row>
    <row r="12" spans="3:15" ht="12.75">
      <c r="C12" s="2"/>
      <c r="D12" s="2"/>
      <c r="F12" s="2"/>
      <c r="G12" s="2"/>
      <c r="I12" s="3"/>
      <c r="J12" s="3"/>
      <c r="L12" s="2"/>
      <c r="M12" s="2"/>
      <c r="N12" t="s">
        <v>25</v>
      </c>
      <c r="O12" s="13">
        <v>30</v>
      </c>
    </row>
    <row r="13" spans="1:15" ht="12.75">
      <c r="A13" s="32" t="s">
        <v>42</v>
      </c>
      <c r="C13" s="2"/>
      <c r="D13" s="2"/>
      <c r="F13" s="2"/>
      <c r="G13" s="2"/>
      <c r="I13" s="3"/>
      <c r="J13" s="3"/>
      <c r="L13" s="2"/>
      <c r="M13" s="2"/>
      <c r="O13" s="2"/>
    </row>
    <row r="14" spans="1:15" ht="12.75">
      <c r="A14" s="9">
        <v>0.5</v>
      </c>
      <c r="C14" s="2"/>
      <c r="D14" s="2"/>
      <c r="F14" s="2"/>
      <c r="G14" s="2"/>
      <c r="I14" s="3"/>
      <c r="J14" s="3"/>
      <c r="L14" s="2"/>
      <c r="M14" s="2"/>
      <c r="O14" s="2"/>
    </row>
    <row r="15" spans="2:15" ht="12.75">
      <c r="B15" t="s">
        <v>16</v>
      </c>
      <c r="C15" s="21">
        <f>A27+(C2-(A10*(TAN(RADIANS(C3/2)))))+(C4-(A10*(TAN(RADIANS(C3/2)))))+(A10*C3*0.01745)+A30</f>
        <v>62.762525813895955</v>
      </c>
      <c r="D15" s="2"/>
      <c r="E15" t="s">
        <v>16</v>
      </c>
      <c r="F15" s="21">
        <f>A27+(F2-(A10*(TAN(RADIANS(F3/2)))))+(A10*F3*0.01745)+(F4-((A10*(TAN(RADIANS(F3/2))))+(A10*(TAN(RADIANS(F5/2))))))+(A10*F5*0.01745)+(F6-(A10*(TAN(RADIANS(F5/2)))))+A30</f>
        <v>92.52505162779191</v>
      </c>
      <c r="G15" s="2"/>
      <c r="H15" t="s">
        <v>16</v>
      </c>
      <c r="I15" s="21">
        <f>A27+(I2-(A10*(TAN(RADIANS(I3/2)))))+(A10*I3*0.01745)+(I4-((A10*(TAN(RADIANS(I3/2))))+(A10*(TAN(RADIANS(I5/2))))))+(A10*I5*0.01745)+(I6-((A10*(TAN(RADIANS(I5/2))))+(A10*(TAN(RADIANS(I7/2))))))+(I8-(A10*(TAN(RADIANS(I3/2)))))+(A10*I7*0.01745)+A30</f>
        <v>122.28757744168787</v>
      </c>
      <c r="J15" s="3"/>
      <c r="K15" t="s">
        <v>16</v>
      </c>
      <c r="L15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+(A10*L9*0.01745)+(L10-(A10*(TAN(RADIANS(L9/2)))))+A30</f>
        <v>152.05010325558385</v>
      </c>
      <c r="M15" s="2"/>
      <c r="N15" t="s">
        <v>16</v>
      </c>
      <c r="O15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+(A10*O11*0.01745)+(O12-(A10*(TAN(RADIANS(O11/2)))))+A30</f>
        <v>181.81262906947978</v>
      </c>
    </row>
    <row r="16" spans="2:15" ht="12.75">
      <c r="B16" t="s">
        <v>34</v>
      </c>
      <c r="C16" s="21">
        <f>(C2-(A10*(TAN(RADIANS(C3/2)))))</f>
        <v>27.72182540694798</v>
      </c>
      <c r="D16" s="2"/>
      <c r="E16" t="s">
        <v>34</v>
      </c>
      <c r="F16" s="21">
        <f>(F2-(A10*(TAN(RADIANS(F3/2)))))</f>
        <v>27.72182540694798</v>
      </c>
      <c r="G16" s="2"/>
      <c r="H16" t="s">
        <v>34</v>
      </c>
      <c r="I16" s="21">
        <f>(I2-(A10*(TAN(RADIANS(I3/2)))))</f>
        <v>27.72182540694798</v>
      </c>
      <c r="J16" s="3"/>
      <c r="K16" t="s">
        <v>34</v>
      </c>
      <c r="L16" s="21">
        <f>(L2-(A10*(TAN(RADIANS(L3/2)))))</f>
        <v>27.72182540694798</v>
      </c>
      <c r="M16" s="2"/>
      <c r="N16" t="s">
        <v>34</v>
      </c>
      <c r="O16" s="21">
        <f>(O2-(A10*(TAN(RADIANS(O3/2)))))</f>
        <v>27.72182540694798</v>
      </c>
    </row>
    <row r="17" spans="2:15" ht="12.75">
      <c r="B17" t="s">
        <v>11</v>
      </c>
      <c r="C17" s="21">
        <f>A10*C3*0.01745</f>
        <v>4.318875</v>
      </c>
      <c r="D17" s="2"/>
      <c r="E17" t="s">
        <v>11</v>
      </c>
      <c r="F17" s="21">
        <f>A10*F3*0.01745</f>
        <v>4.318875</v>
      </c>
      <c r="G17" s="2"/>
      <c r="H17" t="s">
        <v>11</v>
      </c>
      <c r="I17" s="21">
        <f>A10*I3*0.01745</f>
        <v>4.318875</v>
      </c>
      <c r="J17" s="3"/>
      <c r="K17" t="s">
        <v>11</v>
      </c>
      <c r="L17" s="21">
        <f>A10*L3*0.01745</f>
        <v>4.318875</v>
      </c>
      <c r="M17" s="2"/>
      <c r="N17" t="s">
        <v>11</v>
      </c>
      <c r="O17" s="21">
        <f>A10*O3*0.01745</f>
        <v>4.318875</v>
      </c>
    </row>
    <row r="18" spans="2:15" ht="12.75">
      <c r="B18" t="s">
        <v>35</v>
      </c>
      <c r="C18" s="21">
        <f>C4-(A10*(TAN(RADIANS(C3/2))))</f>
        <v>27.72182540694798</v>
      </c>
      <c r="D18" s="2"/>
      <c r="E18" t="s">
        <v>35</v>
      </c>
      <c r="F18" s="21">
        <f>(F4-((A10*(TAN(RADIANS(F3/2))))+(A10*(TAN(RADIANS(F5/2))))))</f>
        <v>25.443650813895957</v>
      </c>
      <c r="G18" s="2"/>
      <c r="H18" t="s">
        <v>35</v>
      </c>
      <c r="I18" s="21">
        <f>(I4-((A10*(TAN(RADIANS(I3/2))))+(A10*(TAN(RADIANS(I5/2))))))</f>
        <v>25.443650813895957</v>
      </c>
      <c r="J18" s="3"/>
      <c r="K18" t="s">
        <v>35</v>
      </c>
      <c r="L18" s="21">
        <f>(L4-((A10*(TAN(RADIANS(L3/2))))+(A10*(TAN(RADIANS(L5/2))))))</f>
        <v>25.443650813895957</v>
      </c>
      <c r="M18" s="2"/>
      <c r="N18" t="s">
        <v>35</v>
      </c>
      <c r="O18" s="21">
        <f>(O4-((A10*(TAN(RADIANS(O3/2))))+(A10*(TAN(RADIANS(O5/2))))))</f>
        <v>25.443650813895957</v>
      </c>
    </row>
    <row r="19" spans="3:15" ht="12.75">
      <c r="C19" s="2"/>
      <c r="D19" s="2"/>
      <c r="E19" t="s">
        <v>12</v>
      </c>
      <c r="F19" s="21">
        <f>A10*F5*0.01745</f>
        <v>4.318875</v>
      </c>
      <c r="G19" s="2"/>
      <c r="H19" t="s">
        <v>12</v>
      </c>
      <c r="I19" s="21">
        <f>A10*I5*0.01745</f>
        <v>4.318875</v>
      </c>
      <c r="J19" s="3"/>
      <c r="K19" t="s">
        <v>12</v>
      </c>
      <c r="L19" s="21">
        <f>A10*L5*0.01745</f>
        <v>4.318875</v>
      </c>
      <c r="M19" s="2"/>
      <c r="N19" t="s">
        <v>12</v>
      </c>
      <c r="O19" s="21">
        <f>A10*O5*0.01745</f>
        <v>4.318875</v>
      </c>
    </row>
    <row r="20" spans="3:15" ht="12.75">
      <c r="C20" s="2"/>
      <c r="D20" s="2"/>
      <c r="E20" t="s">
        <v>36</v>
      </c>
      <c r="F20" s="21">
        <f>(F6-(A10*(TAN(RADIANS(F5/2)))))</f>
        <v>27.72182540694798</v>
      </c>
      <c r="G20" s="2"/>
      <c r="H20" t="s">
        <v>36</v>
      </c>
      <c r="I20" s="21">
        <f>(I6-((A10*(TAN(RADIANS(I5/2))))+(A10*(TAN(RADIANS(I7/2))))))</f>
        <v>25.443650813895957</v>
      </c>
      <c r="J20" s="3"/>
      <c r="K20" t="s">
        <v>36</v>
      </c>
      <c r="L20" s="21">
        <f>(L6-((A10*(TAN(RADIANS(L5/2))))+(A10*(TAN(RADIANS(L7/2))))))</f>
        <v>25.443650813895957</v>
      </c>
      <c r="M20" s="2"/>
      <c r="N20" t="s">
        <v>36</v>
      </c>
      <c r="O20" s="21">
        <f>(O6-((A10*(TAN(RADIANS(O5/2))))+(A10*(TAN(RADIANS(O7/2))))))</f>
        <v>25.443650813895957</v>
      </c>
    </row>
    <row r="21" spans="3:15" ht="12.75">
      <c r="C21" s="2"/>
      <c r="D21" s="2"/>
      <c r="F21" s="2"/>
      <c r="G21" s="2"/>
      <c r="H21" t="s">
        <v>13</v>
      </c>
      <c r="I21" s="21">
        <f>A10*I7*0.01745</f>
        <v>4.318875</v>
      </c>
      <c r="J21" s="3"/>
      <c r="K21" t="s">
        <v>13</v>
      </c>
      <c r="L21" s="21">
        <f>A10*L7*0.01745</f>
        <v>4.318875</v>
      </c>
      <c r="M21" s="2"/>
      <c r="N21" t="s">
        <v>13</v>
      </c>
      <c r="O21" s="21">
        <f>A10*O7*0.01745</f>
        <v>4.318875</v>
      </c>
    </row>
    <row r="22" spans="3:15" ht="12.75">
      <c r="C22" s="2"/>
      <c r="D22" s="2"/>
      <c r="F22" s="2"/>
      <c r="G22" s="2"/>
      <c r="H22" t="s">
        <v>37</v>
      </c>
      <c r="I22" s="21">
        <f>(I8-(A10*(TAN(RADIANS(I7/2)))))</f>
        <v>27.72182540694798</v>
      </c>
      <c r="J22" s="3"/>
      <c r="K22" t="s">
        <v>37</v>
      </c>
      <c r="L22" s="21">
        <f>(L8-((A10*(TAN(RADIANS(L7/2))))+(A10*(TAN(RADIANS(L9/2))))))</f>
        <v>25.443650813895957</v>
      </c>
      <c r="M22" s="2"/>
      <c r="N22" t="s">
        <v>37</v>
      </c>
      <c r="O22" s="21">
        <f>(O8-(A10*(TAN(RADIANS(O7/2))))-(A10*(TAN(RADIANS(O9/2)))))</f>
        <v>25.443650813895957</v>
      </c>
    </row>
    <row r="23" spans="3:15" ht="12.75">
      <c r="C23" s="2"/>
      <c r="D23" s="2"/>
      <c r="F23" s="2"/>
      <c r="G23" s="2"/>
      <c r="I23" s="3"/>
      <c r="J23" s="3"/>
      <c r="K23" t="s">
        <v>14</v>
      </c>
      <c r="L23" s="21">
        <f>A10*L9*0.01745</f>
        <v>4.318875</v>
      </c>
      <c r="M23" s="2"/>
      <c r="N23" t="s">
        <v>14</v>
      </c>
      <c r="O23" s="21">
        <f>A10*O9*0.01745</f>
        <v>4.318875</v>
      </c>
    </row>
    <row r="24" spans="3:15" ht="12.75">
      <c r="C24" s="2"/>
      <c r="D24" s="2"/>
      <c r="F24" s="2"/>
      <c r="G24" s="2"/>
      <c r="I24" s="3"/>
      <c r="J24" s="3"/>
      <c r="K24" t="s">
        <v>38</v>
      </c>
      <c r="L24" s="21">
        <f>(L10-(A10*(TAN(RADIANS(L9/2)))))</f>
        <v>27.72182540694798</v>
      </c>
      <c r="M24" s="2"/>
      <c r="N24" t="s">
        <v>38</v>
      </c>
      <c r="O24" s="21">
        <f>(O10-(A10*(TAN(RADIANS(O9/2))))-(A10*(TAN(RADIANS(O11/2)))))</f>
        <v>25.443650813895957</v>
      </c>
    </row>
    <row r="25" spans="3:15" ht="12.75">
      <c r="C25" s="2"/>
      <c r="D25" s="2"/>
      <c r="F25" s="2"/>
      <c r="G25" s="2"/>
      <c r="I25" s="3"/>
      <c r="J25" s="3"/>
      <c r="L25" s="2"/>
      <c r="M25" s="2"/>
      <c r="N25" t="s">
        <v>15</v>
      </c>
      <c r="O25" s="21">
        <f>A10*O11*0.01745</f>
        <v>4.318875</v>
      </c>
    </row>
    <row r="26" spans="1:15" ht="12.75">
      <c r="A26" s="32" t="s">
        <v>59</v>
      </c>
      <c r="C26" s="2"/>
      <c r="D26" s="2"/>
      <c r="F26" s="2"/>
      <c r="G26" s="2"/>
      <c r="I26" s="3"/>
      <c r="J26" s="3"/>
      <c r="L26" s="2"/>
      <c r="M26" s="2"/>
      <c r="N26" t="s">
        <v>39</v>
      </c>
      <c r="O26" s="21">
        <f>(O12-(A10*(TAN(RADIANS(O11/2)))))</f>
        <v>27.72182540694798</v>
      </c>
    </row>
    <row r="27" spans="1:15" ht="12.75">
      <c r="A27" s="9">
        <v>1.5</v>
      </c>
      <c r="C27" s="2"/>
      <c r="D27" s="2"/>
      <c r="F27" s="2"/>
      <c r="G27" s="2"/>
      <c r="I27" s="3"/>
      <c r="J27" s="3"/>
      <c r="L27" s="2"/>
      <c r="M27" s="2"/>
      <c r="O27" s="2"/>
    </row>
    <row r="28" spans="3:15" ht="12.75">
      <c r="C28" s="2"/>
      <c r="D28" s="2"/>
      <c r="F28" s="2"/>
      <c r="G28" s="2"/>
      <c r="I28" s="3"/>
      <c r="J28" s="3"/>
      <c r="L28" s="2"/>
      <c r="M28" s="2"/>
      <c r="O28" s="2"/>
    </row>
    <row r="29" spans="1:15" ht="12.75">
      <c r="A29" s="34" t="s">
        <v>58</v>
      </c>
      <c r="B29" t="s">
        <v>17</v>
      </c>
      <c r="C29" s="21">
        <f>A27+(C2-(A10*(TAN(RADIANS(C3/2)))))-A14</f>
        <v>28.72182540694798</v>
      </c>
      <c r="D29" s="2"/>
      <c r="E29" t="s">
        <v>17</v>
      </c>
      <c r="F29" s="21">
        <f>A27+(F2-(A10*(TAN(RADIANS(F3/2)))))-A14</f>
        <v>28.72182540694798</v>
      </c>
      <c r="G29" s="2"/>
      <c r="H29" t="s">
        <v>17</v>
      </c>
      <c r="I29" s="21">
        <f>A27+(I2-(A10*(TAN(RADIANS(I3/2)))))-A14</f>
        <v>28.72182540694798</v>
      </c>
      <c r="J29" s="3"/>
      <c r="K29" t="s">
        <v>17</v>
      </c>
      <c r="L29" s="21">
        <f>A27+(L2-(A10*(TAN(RADIANS(L3/2)))))-A14</f>
        <v>28.72182540694798</v>
      </c>
      <c r="M29" s="2"/>
      <c r="N29" t="s">
        <v>17</v>
      </c>
      <c r="O29" s="21">
        <f>A27+(O2-(A10*(TAN(RADIANS(O3/2)))))-A14</f>
        <v>28.72182540694798</v>
      </c>
    </row>
    <row r="30" spans="1:15" ht="12.75">
      <c r="A30" s="9">
        <v>1.5</v>
      </c>
      <c r="E30" t="s">
        <v>18</v>
      </c>
      <c r="F30" s="21">
        <f>A27+(F2-(A10*(TAN(RADIANS(F3/2)))))+(A10*F3*0.01745)+(F4-((A10*(TAN(RADIANS(F3/2))))+(A10*(TAN(RADIANS(F5/2))))))-A14</f>
        <v>58.484351220843934</v>
      </c>
      <c r="H30" t="s">
        <v>18</v>
      </c>
      <c r="I30" s="21">
        <f>A27+(I2-(A10*(TAN(RADIANS(I3/2)))))+(A10*I3*0.01745)+(I4-((A10*(TAN(RADIANS(I3/2))))+(A10*(TAN(RADIANS(I5/2))))))-A14</f>
        <v>58.484351220843934</v>
      </c>
      <c r="J30" s="3"/>
      <c r="K30" t="s">
        <v>18</v>
      </c>
      <c r="L30" s="21">
        <f>A27+(L2-(A10*(TAN(RADIANS(L3/2)))))+(A10*L3*0.01745)+(L4-((A10*(TAN(RADIANS(L3/2))))+(A10*(TAN(RADIANS(L5/2))))))-A14</f>
        <v>58.484351220843934</v>
      </c>
      <c r="N30" t="s">
        <v>18</v>
      </c>
      <c r="O30" s="21">
        <f>A27+(O2-(A10*(TAN(RADIANS(O3/2)))))+(A10*O3*0.01745)+(O4-((A10*(TAN(RADIANS(O3/2))))+(A10*(TAN(RADIANS(O5/2))))))-A14</f>
        <v>58.484351220843934</v>
      </c>
    </row>
    <row r="31" spans="1:15" ht="12.75">
      <c r="A31" s="4"/>
      <c r="F31" s="2"/>
      <c r="H31" t="s">
        <v>19</v>
      </c>
      <c r="I31" s="21">
        <f>A27+(I2-(A10*(TAN(RADIANS(I3/2)))))+(A10*I3*0.01745)+(I4-((A10*(TAN(RADIANS(I3/2))))+(A10*(TAN(RADIANS(I5/2))))))+(A10*I5*0.01745)+(I6-((A10*(TAN(RADIANS(I5/2))))+(A10*(TAN(RADIANS(I7/2))))))-A14</f>
        <v>88.2468770347399</v>
      </c>
      <c r="J31" s="3"/>
      <c r="K31" t="s">
        <v>19</v>
      </c>
      <c r="L31" s="21">
        <f>A27+(L2-(A10*(TAN(RADIANS(L3/2)))))+(A10*L3*0.01745)+(L4-((A10*(TAN(RADIANS(L3/2))))+(A10*(TAN(RADIANS(L5/2))))))+(A10*L5*0.01745)+(L6-((A10*(TAN(RADIANS(L5/2))))+(A10*(TAN(RADIANS(L7/2))))))-A14</f>
        <v>88.2468770347399</v>
      </c>
      <c r="N31" t="s">
        <v>19</v>
      </c>
      <c r="O31" s="21">
        <f>A27+(O2-(A10*(TAN(RADIANS(O3/2)))))+(A10*O3*0.01745)+(O4-((A10*(TAN(RADIANS(O3/2))))+(A10*(TAN(RADIANS(O5/2))))))+(A10*O5*0.01745)+(O6-((A10*(TAN(RADIANS(O5/2))))+(A10*(TAN(RADIANS(O7/2))))))-A14</f>
        <v>88.2468770347399</v>
      </c>
    </row>
    <row r="32" spans="6:15" ht="12.75">
      <c r="F32" s="2"/>
      <c r="I32" s="17"/>
      <c r="J32" s="3"/>
      <c r="K32" t="s">
        <v>20</v>
      </c>
      <c r="L32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A27+(L2-(A10*(TAN(RADIANS(L3/2)))))+(A10*L3*0.01745)+(L4-((A10*(TAN(RADIANS(L3/2))))+(A10*(TAN(RADIANS(L5/2))))))+(A10*L5*0.01745)+(L6-((A10*(TAN(RADIANS(L5/2))))+(A10*(TAN(RADIANS(L7/2))))))+(A10*L7*0.01745)+(L8-((A10*(TAN(RADIANS(L7/2))))+(A10*(TAN(RADIANS(L9/2))))))-A14</f>
        <v>118.00940284863586</v>
      </c>
      <c r="N32" t="s">
        <v>20</v>
      </c>
      <c r="O32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A27+(O2-(A10*(TAN(RADIANS(O3/2)))))+(A10*O3*0.01745)+(O4-((A10*(TAN(RADIANS(O3/2))))+(A10*(TAN(RADIANS(O5/2))))))+(A10*O5*0.01745)+(O6-((A10*(TAN(RADIANS(O5/2))))+(A10*(TAN(RADIANS(O7/2))))))+(A10*O7*0.01745)+(O8-((A10*(TAN(RADIANS(O7/2))))+(A10*(TAN(RADIANS(O9/2))))))-A14</f>
        <v>118.00940284863586</v>
      </c>
    </row>
    <row r="33" spans="1:15" ht="12.75">
      <c r="A33" s="11" t="s">
        <v>47</v>
      </c>
      <c r="F33" s="2"/>
      <c r="L33" s="2"/>
      <c r="N33" t="s">
        <v>21</v>
      </c>
      <c r="O33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-A14</f>
        <v>147.77192866253182</v>
      </c>
    </row>
    <row r="34" spans="1:12" ht="12.75">
      <c r="A34" s="11" t="s">
        <v>48</v>
      </c>
      <c r="F34" s="2"/>
      <c r="L34" s="2"/>
    </row>
    <row r="35" spans="1:12" ht="12.75">
      <c r="A35" s="18"/>
      <c r="F35" s="2"/>
      <c r="L35" s="2"/>
    </row>
    <row r="36" spans="1:12" ht="12.75">
      <c r="A36" s="15" t="s">
        <v>49</v>
      </c>
      <c r="B36" s="5"/>
      <c r="C36" s="5"/>
      <c r="D36" s="5"/>
      <c r="E36" s="5"/>
      <c r="F36" s="5"/>
      <c r="G36" s="5"/>
      <c r="H36" s="5"/>
      <c r="I36" s="16"/>
      <c r="J36" s="5"/>
      <c r="K36" s="5"/>
      <c r="L36" s="5"/>
    </row>
    <row r="37" spans="1:15" ht="12.75">
      <c r="A37" s="15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customHeight="1">
      <c r="A38" s="39" t="s">
        <v>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84">
      <selection activeCell="H127" sqref="H127"/>
    </sheetView>
  </sheetViews>
  <sheetFormatPr defaultColWidth="9.140625" defaultRowHeight="12.75"/>
  <cols>
    <col min="1" max="1" width="25.421875" style="0" customWidth="1"/>
    <col min="2" max="2" width="19.00390625" style="0" customWidth="1"/>
    <col min="4" max="4" width="4.7109375" style="0" customWidth="1"/>
    <col min="5" max="5" width="17.8515625" style="0" customWidth="1"/>
    <col min="7" max="7" width="4.7109375" style="0" customWidth="1"/>
    <col min="8" max="8" width="17.8515625" style="0" customWidth="1"/>
    <col min="10" max="10" width="4.7109375" style="0" customWidth="1"/>
    <col min="11" max="11" width="17.8515625" style="0" customWidth="1"/>
    <col min="12" max="12" width="11.00390625" style="0" customWidth="1"/>
    <col min="13" max="13" width="4.7109375" style="0" customWidth="1"/>
    <col min="14" max="14" width="17.8515625" style="0" bestFit="1" customWidth="1"/>
  </cols>
  <sheetData>
    <row r="1" spans="1:14" ht="12.75">
      <c r="A1" s="34" t="s">
        <v>33</v>
      </c>
      <c r="B1" s="32" t="s">
        <v>6</v>
      </c>
      <c r="E1" s="32" t="s">
        <v>7</v>
      </c>
      <c r="F1" s="2"/>
      <c r="H1" s="32" t="s">
        <v>8</v>
      </c>
      <c r="I1" s="3"/>
      <c r="J1" s="3"/>
      <c r="K1" s="32" t="s">
        <v>9</v>
      </c>
      <c r="N1" s="32" t="s">
        <v>10</v>
      </c>
    </row>
    <row r="2" spans="1:15" ht="12.75">
      <c r="A2" s="34">
        <v>1.75</v>
      </c>
      <c r="B2" t="s">
        <v>22</v>
      </c>
      <c r="C2" s="13">
        <v>30</v>
      </c>
      <c r="D2" s="2"/>
      <c r="E2" t="s">
        <v>22</v>
      </c>
      <c r="F2" s="13">
        <v>30</v>
      </c>
      <c r="G2" s="2"/>
      <c r="H2" t="s">
        <v>22</v>
      </c>
      <c r="I2" s="14">
        <v>30</v>
      </c>
      <c r="J2" s="3"/>
      <c r="K2" t="s">
        <v>22</v>
      </c>
      <c r="L2" s="13">
        <v>30</v>
      </c>
      <c r="M2" s="2"/>
      <c r="N2" t="s">
        <v>22</v>
      </c>
      <c r="O2" s="13">
        <v>30</v>
      </c>
    </row>
    <row r="3" spans="2:15" ht="12.75">
      <c r="B3" t="s">
        <v>24</v>
      </c>
      <c r="C3" s="13">
        <v>45</v>
      </c>
      <c r="D3" s="2"/>
      <c r="E3" t="s">
        <v>24</v>
      </c>
      <c r="F3" s="13">
        <v>45</v>
      </c>
      <c r="G3" s="2"/>
      <c r="H3" t="s">
        <v>24</v>
      </c>
      <c r="I3" s="14">
        <v>45</v>
      </c>
      <c r="J3" s="3"/>
      <c r="K3" t="s">
        <v>24</v>
      </c>
      <c r="L3" s="13">
        <v>45</v>
      </c>
      <c r="M3" s="2"/>
      <c r="N3" t="s">
        <v>24</v>
      </c>
      <c r="O3" s="13">
        <v>45</v>
      </c>
    </row>
    <row r="4" spans="2:15" ht="12.75">
      <c r="B4" t="s">
        <v>23</v>
      </c>
      <c r="C4" s="13">
        <v>30</v>
      </c>
      <c r="D4" s="2"/>
      <c r="E4" t="s">
        <v>23</v>
      </c>
      <c r="F4" s="13">
        <v>30</v>
      </c>
      <c r="G4" s="2"/>
      <c r="H4" t="s">
        <v>23</v>
      </c>
      <c r="I4" s="14">
        <v>30</v>
      </c>
      <c r="J4" s="3"/>
      <c r="K4" t="s">
        <v>23</v>
      </c>
      <c r="L4" s="13">
        <v>30</v>
      </c>
      <c r="M4" s="2"/>
      <c r="N4" t="s">
        <v>23</v>
      </c>
      <c r="O4" s="13">
        <v>30</v>
      </c>
    </row>
    <row r="5" spans="3:15" ht="12.75">
      <c r="C5" s="2"/>
      <c r="D5" s="2"/>
      <c r="E5" t="s">
        <v>32</v>
      </c>
      <c r="F5" s="13">
        <v>45</v>
      </c>
      <c r="G5" s="2"/>
      <c r="H5" t="s">
        <v>32</v>
      </c>
      <c r="I5" s="14">
        <v>45</v>
      </c>
      <c r="J5" s="3"/>
      <c r="K5" t="s">
        <v>32</v>
      </c>
      <c r="L5" s="13">
        <v>45</v>
      </c>
      <c r="M5" s="2"/>
      <c r="N5" t="s">
        <v>32</v>
      </c>
      <c r="O5" s="13">
        <v>45</v>
      </c>
    </row>
    <row r="6" spans="3:15" ht="12.75">
      <c r="C6" s="2"/>
      <c r="D6" s="2"/>
      <c r="E6" t="s">
        <v>28</v>
      </c>
      <c r="F6" s="13">
        <v>30</v>
      </c>
      <c r="G6" s="2"/>
      <c r="H6" t="s">
        <v>28</v>
      </c>
      <c r="I6" s="14">
        <v>30</v>
      </c>
      <c r="J6" s="3"/>
      <c r="K6" t="s">
        <v>28</v>
      </c>
      <c r="L6" s="13">
        <v>30</v>
      </c>
      <c r="M6" s="2"/>
      <c r="N6" t="s">
        <v>28</v>
      </c>
      <c r="O6" s="13">
        <v>30</v>
      </c>
    </row>
    <row r="7" spans="3:15" ht="12.75">
      <c r="C7" s="2"/>
      <c r="D7" s="2"/>
      <c r="F7" s="2"/>
      <c r="G7" s="2"/>
      <c r="H7" t="s">
        <v>31</v>
      </c>
      <c r="I7" s="14">
        <v>45</v>
      </c>
      <c r="J7" s="3"/>
      <c r="K7" t="s">
        <v>31</v>
      </c>
      <c r="L7" s="13">
        <v>45</v>
      </c>
      <c r="M7" s="2"/>
      <c r="N7" t="s">
        <v>31</v>
      </c>
      <c r="O7" s="13">
        <v>45</v>
      </c>
    </row>
    <row r="8" spans="3:15" ht="12.75">
      <c r="C8" s="2"/>
      <c r="D8" s="2"/>
      <c r="F8" s="2"/>
      <c r="G8" s="2"/>
      <c r="H8" t="s">
        <v>27</v>
      </c>
      <c r="I8" s="14">
        <v>30</v>
      </c>
      <c r="J8" s="3"/>
      <c r="K8" t="s">
        <v>27</v>
      </c>
      <c r="L8" s="13">
        <v>30</v>
      </c>
      <c r="M8" s="2"/>
      <c r="N8" t="s">
        <v>27</v>
      </c>
      <c r="O8" s="13">
        <v>30</v>
      </c>
    </row>
    <row r="9" spans="1:15" ht="12.75">
      <c r="A9" s="34" t="s">
        <v>4</v>
      </c>
      <c r="C9" s="2"/>
      <c r="D9" s="2"/>
      <c r="F9" s="2"/>
      <c r="G9" s="2"/>
      <c r="I9" s="3"/>
      <c r="J9" s="3"/>
      <c r="K9" t="s">
        <v>30</v>
      </c>
      <c r="L9" s="13">
        <v>45</v>
      </c>
      <c r="M9" s="2"/>
      <c r="N9" t="s">
        <v>30</v>
      </c>
      <c r="O9" s="13">
        <v>45</v>
      </c>
    </row>
    <row r="10" spans="1:15" ht="12.75">
      <c r="A10" s="9">
        <v>5.5</v>
      </c>
      <c r="C10" s="2"/>
      <c r="D10" s="2"/>
      <c r="F10" s="2"/>
      <c r="G10" s="2"/>
      <c r="I10" s="3"/>
      <c r="J10" s="3"/>
      <c r="K10" t="s">
        <v>26</v>
      </c>
      <c r="L10" s="13">
        <v>30</v>
      </c>
      <c r="M10" s="2"/>
      <c r="N10" t="s">
        <v>26</v>
      </c>
      <c r="O10" s="13">
        <v>30</v>
      </c>
    </row>
    <row r="11" spans="3:15" ht="12.75">
      <c r="C11" s="2"/>
      <c r="D11" s="2"/>
      <c r="F11" s="2"/>
      <c r="G11" s="2"/>
      <c r="I11" s="3"/>
      <c r="J11" s="3"/>
      <c r="L11" s="2"/>
      <c r="M11" s="2"/>
      <c r="N11" t="s">
        <v>29</v>
      </c>
      <c r="O11" s="13">
        <v>45</v>
      </c>
    </row>
    <row r="12" spans="1:15" ht="12.75">
      <c r="A12" s="32" t="s">
        <v>42</v>
      </c>
      <c r="C12" s="2"/>
      <c r="D12" s="2"/>
      <c r="F12" s="2"/>
      <c r="G12" s="2"/>
      <c r="I12" s="3"/>
      <c r="J12" s="3"/>
      <c r="L12" s="2"/>
      <c r="M12" s="2"/>
      <c r="N12" t="s">
        <v>25</v>
      </c>
      <c r="O12" s="13">
        <v>30</v>
      </c>
    </row>
    <row r="13" spans="1:15" ht="12.75">
      <c r="A13" s="9">
        <v>0.5</v>
      </c>
      <c r="C13" s="2"/>
      <c r="D13" s="2"/>
      <c r="F13" s="2"/>
      <c r="G13" s="2"/>
      <c r="I13" s="3"/>
      <c r="J13" s="3"/>
      <c r="L13" s="2"/>
      <c r="M13" s="2"/>
      <c r="O13" s="2"/>
    </row>
    <row r="14" spans="3:15" ht="12.75">
      <c r="C14" s="2"/>
      <c r="D14" s="2"/>
      <c r="F14" s="2"/>
      <c r="G14" s="2"/>
      <c r="I14" s="3"/>
      <c r="J14" s="3"/>
      <c r="L14" s="2"/>
      <c r="M14" s="2"/>
      <c r="O14" s="2"/>
    </row>
    <row r="15" spans="2:15" ht="12.75">
      <c r="B15" t="s">
        <v>16</v>
      </c>
      <c r="C15" s="21">
        <f>A27+(C2-(A10*(TAN(RADIANS(C3/2)))))+(C4-(A10*(TAN(RADIANS(C3/2)))))+(A10*C3*0.01745)+A30</f>
        <v>62.762525813895955</v>
      </c>
      <c r="D15" s="2"/>
      <c r="E15" t="s">
        <v>16</v>
      </c>
      <c r="F15" s="21">
        <f>A27+(F2-(A10*(TAN(RADIANS(F3/2)))))+(A10*F3*0.01745)+(F4-((A10*(TAN(RADIANS(F3/2))))+(A10*(TAN(RADIANS(F5/2))))))+(A10*F5*0.01745)+(F6-(A10*(TAN(RADIANS(F5/2)))))+A30</f>
        <v>92.52505162779191</v>
      </c>
      <c r="G15" s="2"/>
      <c r="H15" t="s">
        <v>16</v>
      </c>
      <c r="I15" s="21">
        <f>A27+(I2-(A10*(TAN(RADIANS(I3/2)))))+(A10*I3*0.01745)+(I4-((A10*(TAN(RADIANS(I3/2))))+(A10*(TAN(RADIANS(I5/2))))))+(A10*I5*0.01745)+(I6-((A10*(TAN(RADIANS(I5/2))))+(A10*(TAN(RADIANS(I7/2))))))+(I8-(A10*(TAN(RADIANS(I3/2)))))+(A10*I7*0.01745)+A30</f>
        <v>122.28757744168787</v>
      </c>
      <c r="J15" s="3"/>
      <c r="K15" t="s">
        <v>16</v>
      </c>
      <c r="L15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+(A10*L9*0.01745)+(L10-(A10*(TAN(RADIANS(L9/2)))))+A30</f>
        <v>152.05010325558385</v>
      </c>
      <c r="M15" s="2"/>
      <c r="N15" t="s">
        <v>16</v>
      </c>
      <c r="O15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+(A10*O11*0.01745)+(O12-(A10*(TAN(RADIANS(O11/2)))))+A30</f>
        <v>181.81262906947978</v>
      </c>
    </row>
    <row r="16" spans="2:15" ht="12.75">
      <c r="B16" t="s">
        <v>34</v>
      </c>
      <c r="C16" s="21">
        <f>(C2-(A10*(TAN(RADIANS(C3/2)))))</f>
        <v>27.72182540694798</v>
      </c>
      <c r="D16" s="2"/>
      <c r="E16" t="s">
        <v>34</v>
      </c>
      <c r="F16" s="21">
        <f>(F2-(A10*(TAN(RADIANS(F3/2)))))</f>
        <v>27.72182540694798</v>
      </c>
      <c r="G16" s="2"/>
      <c r="H16" t="s">
        <v>34</v>
      </c>
      <c r="I16" s="21">
        <f>(I2-(A10*(TAN(RADIANS(I3/2)))))</f>
        <v>27.72182540694798</v>
      </c>
      <c r="J16" s="3"/>
      <c r="K16" t="s">
        <v>34</v>
      </c>
      <c r="L16" s="21">
        <f>(L2-(A10*(TAN(RADIANS(L3/2)))))</f>
        <v>27.72182540694798</v>
      </c>
      <c r="M16" s="2"/>
      <c r="N16" t="s">
        <v>34</v>
      </c>
      <c r="O16" s="21">
        <f>(O2-(A10*(TAN(RADIANS(O3/2)))))</f>
        <v>27.72182540694798</v>
      </c>
    </row>
    <row r="17" spans="2:15" ht="12.75">
      <c r="B17" t="s">
        <v>11</v>
      </c>
      <c r="C17" s="21">
        <f>A10*C3*0.01745</f>
        <v>4.318875</v>
      </c>
      <c r="D17" s="2"/>
      <c r="E17" t="s">
        <v>11</v>
      </c>
      <c r="F17" s="21">
        <f>A10*F3*0.01745</f>
        <v>4.318875</v>
      </c>
      <c r="G17" s="2"/>
      <c r="H17" t="s">
        <v>11</v>
      </c>
      <c r="I17" s="21">
        <f>A10*I3*0.01745</f>
        <v>4.318875</v>
      </c>
      <c r="J17" s="3"/>
      <c r="K17" t="s">
        <v>11</v>
      </c>
      <c r="L17" s="21">
        <f>A10*L3*0.01745</f>
        <v>4.318875</v>
      </c>
      <c r="M17" s="2"/>
      <c r="N17" t="s">
        <v>11</v>
      </c>
      <c r="O17" s="21">
        <f>A10*O3*0.01745</f>
        <v>4.318875</v>
      </c>
    </row>
    <row r="18" spans="2:15" ht="12.75">
      <c r="B18" t="s">
        <v>35</v>
      </c>
      <c r="C18" s="21">
        <f>C4-(A10*(TAN(RADIANS(C3/2))))+A30</f>
        <v>29.22182540694798</v>
      </c>
      <c r="D18" s="2"/>
      <c r="E18" t="s">
        <v>35</v>
      </c>
      <c r="F18" s="21">
        <f>(F4-((A10*(TAN(RADIANS(F3/2))))+(A10*(TAN(RADIANS(F5/2))))))</f>
        <v>25.443650813895957</v>
      </c>
      <c r="G18" s="2"/>
      <c r="H18" t="s">
        <v>35</v>
      </c>
      <c r="I18" s="21">
        <f>(I4-((A10*(TAN(RADIANS(I3/2))))+(A10*(TAN(RADIANS(I5/2))))))</f>
        <v>25.443650813895957</v>
      </c>
      <c r="J18" s="3"/>
      <c r="K18" t="s">
        <v>35</v>
      </c>
      <c r="L18" s="21">
        <f>(L4-((A10*(TAN(RADIANS(L3/2))))+(A10*(TAN(RADIANS(L5/2))))))</f>
        <v>25.443650813895957</v>
      </c>
      <c r="M18" s="2"/>
      <c r="N18" t="s">
        <v>35</v>
      </c>
      <c r="O18" s="21">
        <f>(O4-((A10*(TAN(RADIANS(O3/2))))+(A10*(TAN(RADIANS(O5/2))))))</f>
        <v>25.443650813895957</v>
      </c>
    </row>
    <row r="19" spans="3:15" ht="12.75">
      <c r="C19" s="2"/>
      <c r="D19" s="2"/>
      <c r="E19" t="s">
        <v>12</v>
      </c>
      <c r="F19" s="21">
        <f>A10*F5*0.01745</f>
        <v>4.318875</v>
      </c>
      <c r="G19" s="2"/>
      <c r="H19" t="s">
        <v>12</v>
      </c>
      <c r="I19" s="21">
        <f>A10*I5*0.01745</f>
        <v>4.318875</v>
      </c>
      <c r="J19" s="3"/>
      <c r="K19" t="s">
        <v>12</v>
      </c>
      <c r="L19" s="21">
        <f>A10*L5*0.01745</f>
        <v>4.318875</v>
      </c>
      <c r="M19" s="2"/>
      <c r="N19" t="s">
        <v>12</v>
      </c>
      <c r="O19" s="21">
        <f>A10*O5*0.01745</f>
        <v>4.318875</v>
      </c>
    </row>
    <row r="20" spans="3:15" ht="12.75">
      <c r="C20" s="2"/>
      <c r="D20" s="2"/>
      <c r="E20" t="s">
        <v>36</v>
      </c>
      <c r="F20" s="21">
        <f>(F6-(A10*(TAN(RADIANS(F5/2)))))+A30</f>
        <v>29.22182540694798</v>
      </c>
      <c r="G20" s="2"/>
      <c r="H20" t="s">
        <v>36</v>
      </c>
      <c r="I20" s="21">
        <f>(I6-((A10*(TAN(RADIANS(I5/2))))+(A10*(TAN(RADIANS(I7/2))))))</f>
        <v>25.443650813895957</v>
      </c>
      <c r="J20" s="3"/>
      <c r="K20" t="s">
        <v>36</v>
      </c>
      <c r="L20" s="21">
        <f>(L6-((A10*(TAN(RADIANS(L5/2))))+(A10*(TAN(RADIANS(L7/2))))))</f>
        <v>25.443650813895957</v>
      </c>
      <c r="M20" s="2"/>
      <c r="N20" t="s">
        <v>36</v>
      </c>
      <c r="O20" s="21">
        <f>(O6-((A10*(TAN(RADIANS(O5/2))))+(A10*(TAN(RADIANS(O7/2))))))</f>
        <v>25.443650813895957</v>
      </c>
    </row>
    <row r="21" spans="3:15" ht="12.75">
      <c r="C21" s="2"/>
      <c r="D21" s="2"/>
      <c r="F21" s="2"/>
      <c r="G21" s="2"/>
      <c r="H21" t="s">
        <v>13</v>
      </c>
      <c r="I21" s="21">
        <f>A10*I7*0.01745</f>
        <v>4.318875</v>
      </c>
      <c r="J21" s="3"/>
      <c r="K21" t="s">
        <v>13</v>
      </c>
      <c r="L21" s="21">
        <f>A10*L7*0.01745</f>
        <v>4.318875</v>
      </c>
      <c r="M21" s="2"/>
      <c r="N21" t="s">
        <v>13</v>
      </c>
      <c r="O21" s="21">
        <f>A10*O7*0.01745</f>
        <v>4.318875</v>
      </c>
    </row>
    <row r="22" spans="3:15" ht="12.75">
      <c r="C22" s="2"/>
      <c r="D22" s="2"/>
      <c r="F22" s="2"/>
      <c r="G22" s="2"/>
      <c r="H22" t="s">
        <v>37</v>
      </c>
      <c r="I22" s="21">
        <f>(I8-(A10*(TAN(RADIANS(I7/2)))))+A30</f>
        <v>29.22182540694798</v>
      </c>
      <c r="J22" s="3"/>
      <c r="K22" t="s">
        <v>37</v>
      </c>
      <c r="L22" s="21">
        <f>(L8-((A10*(TAN(RADIANS(L7/2))))+(A10*(TAN(RADIANS(L9/2))))))</f>
        <v>25.443650813895957</v>
      </c>
      <c r="M22" s="2"/>
      <c r="N22" t="s">
        <v>37</v>
      </c>
      <c r="O22" s="21">
        <f>(O8-(A10*(TAN(RADIANS(O7/2))))-(A10*(TAN(RADIANS(O9/2)))))</f>
        <v>25.443650813895957</v>
      </c>
    </row>
    <row r="23" spans="3:15" ht="12.75">
      <c r="C23" s="2"/>
      <c r="D23" s="2"/>
      <c r="F23" s="2"/>
      <c r="G23" s="2"/>
      <c r="I23" s="3"/>
      <c r="J23" s="3"/>
      <c r="K23" t="s">
        <v>14</v>
      </c>
      <c r="L23" s="21">
        <f>A10*L9*0.01745</f>
        <v>4.318875</v>
      </c>
      <c r="M23" s="2"/>
      <c r="N23" t="s">
        <v>14</v>
      </c>
      <c r="O23" s="21">
        <f>A10*O9*0.01745</f>
        <v>4.318875</v>
      </c>
    </row>
    <row r="24" spans="3:15" ht="12.75">
      <c r="C24" s="2"/>
      <c r="D24" s="2"/>
      <c r="F24" s="2"/>
      <c r="G24" s="2"/>
      <c r="I24" s="3"/>
      <c r="J24" s="3"/>
      <c r="K24" t="s">
        <v>38</v>
      </c>
      <c r="L24" s="21">
        <f>(L10-(A10*(TAN(RADIANS(L9/2)))))+A30</f>
        <v>29.22182540694798</v>
      </c>
      <c r="M24" s="2"/>
      <c r="N24" t="s">
        <v>38</v>
      </c>
      <c r="O24" s="21">
        <f>(O10-(A10*(TAN(RADIANS(O9/2))))-(A10*(TAN(RADIANS(O11/2)))))</f>
        <v>25.443650813895957</v>
      </c>
    </row>
    <row r="25" spans="3:15" ht="12.75">
      <c r="C25" s="2"/>
      <c r="D25" s="2"/>
      <c r="F25" s="2"/>
      <c r="G25" s="2"/>
      <c r="I25" s="3"/>
      <c r="J25" s="3"/>
      <c r="L25" s="2"/>
      <c r="M25" s="2"/>
      <c r="N25" t="s">
        <v>15</v>
      </c>
      <c r="O25" s="21">
        <f>A10*O11*0.01745</f>
        <v>4.318875</v>
      </c>
    </row>
    <row r="26" spans="1:15" ht="12.75">
      <c r="A26" s="32" t="s">
        <v>59</v>
      </c>
      <c r="C26" s="2"/>
      <c r="D26" s="2"/>
      <c r="F26" s="2"/>
      <c r="G26" s="2"/>
      <c r="I26" s="3"/>
      <c r="J26" s="3"/>
      <c r="L26" s="2"/>
      <c r="M26" s="2"/>
      <c r="N26" t="s">
        <v>39</v>
      </c>
      <c r="O26" s="21">
        <f>(O12-(A10*(TAN(RADIANS(O11/2)))))+A30</f>
        <v>29.22182540694798</v>
      </c>
    </row>
    <row r="27" spans="1:15" ht="12.75">
      <c r="A27" s="9">
        <v>1.5</v>
      </c>
      <c r="C27" s="2"/>
      <c r="D27" s="2"/>
      <c r="F27" s="2"/>
      <c r="G27" s="2"/>
      <c r="I27" s="3"/>
      <c r="J27" s="3"/>
      <c r="L27" s="2"/>
      <c r="M27" s="2"/>
      <c r="O27" s="2"/>
    </row>
    <row r="28" spans="3:15" ht="12.75">
      <c r="C28" s="2"/>
      <c r="D28" s="2"/>
      <c r="F28" s="2"/>
      <c r="G28" s="2"/>
      <c r="I28" s="3"/>
      <c r="J28" s="3"/>
      <c r="L28" s="2"/>
      <c r="M28" s="2"/>
      <c r="O28" s="2"/>
    </row>
    <row r="29" spans="1:15" ht="12.75">
      <c r="A29" s="34" t="s">
        <v>58</v>
      </c>
      <c r="B29" t="s">
        <v>17</v>
      </c>
      <c r="C29" s="21">
        <f>A27+(C2-(A10*(TAN(RADIANS(C3/2)))))-A13</f>
        <v>28.72182540694798</v>
      </c>
      <c r="D29" s="2"/>
      <c r="E29" t="s">
        <v>17</v>
      </c>
      <c r="F29" s="21">
        <f>A27+(F2-(A10*(TAN(RADIANS(F3/2)))))-A13</f>
        <v>28.72182540694798</v>
      </c>
      <c r="G29" s="2"/>
      <c r="H29" t="s">
        <v>17</v>
      </c>
      <c r="I29" s="21">
        <f>A27+(I2-(A10*(TAN(RADIANS(I3/2)))))-A13</f>
        <v>28.72182540694798</v>
      </c>
      <c r="J29" s="3"/>
      <c r="K29" t="s">
        <v>17</v>
      </c>
      <c r="L29" s="21">
        <f>A27+(L2-(A10*(TAN(RADIANS(L3/2)))))-A13</f>
        <v>28.72182540694798</v>
      </c>
      <c r="M29" s="2"/>
      <c r="N29" t="s">
        <v>17</v>
      </c>
      <c r="O29" s="21">
        <f>A27+(O2-(A10*(TAN(RADIANS(O3/2)))))-A13</f>
        <v>28.72182540694798</v>
      </c>
    </row>
    <row r="30" spans="1:15" ht="12.75">
      <c r="A30" s="9">
        <v>1.5</v>
      </c>
      <c r="E30" t="s">
        <v>18</v>
      </c>
      <c r="F30" s="21">
        <f>A27+(F2-(A10*(TAN(RADIANS(F3/2)))))+(A10*F3*0.01745)+(F4-((A10*(TAN(RADIANS(F3/2))))+(A10*(TAN(RADIANS(F5/2))))))-A13</f>
        <v>58.484351220843934</v>
      </c>
      <c r="H30" t="s">
        <v>18</v>
      </c>
      <c r="I30" s="21">
        <f>A27+(I2-(A10*(TAN(RADIANS(I3/2)))))+(A10*I3*0.01745)+(I4-((A10*(TAN(RADIANS(I3/2))))+(A10*(TAN(RADIANS(I5/2))))))-A13</f>
        <v>58.484351220843934</v>
      </c>
      <c r="J30" s="3"/>
      <c r="K30" t="s">
        <v>18</v>
      </c>
      <c r="L30" s="21">
        <f>A27+(L2-(A10*(TAN(RADIANS(L3/2)))))+(A10*L3*0.01745)+(L4-((A10*(TAN(RADIANS(L3/2))))+(A10*(TAN(RADIANS(L5/2))))))-A13</f>
        <v>58.484351220843934</v>
      </c>
      <c r="N30" t="s">
        <v>18</v>
      </c>
      <c r="O30" s="21">
        <f>A27+(O2-(A10*(TAN(RADIANS(O3/2)))))+(A10*O3*0.01745)+(O4-((A10*(TAN(RADIANS(O3/2))))+(A10*(TAN(RADIANS(O5/2))))))-A13</f>
        <v>58.484351220843934</v>
      </c>
    </row>
    <row r="31" spans="1:15" ht="12.75">
      <c r="A31" s="4"/>
      <c r="F31" s="2"/>
      <c r="H31" t="s">
        <v>19</v>
      </c>
      <c r="I31" s="21">
        <f>A27+(I2-(A10*(TAN(RADIANS(I3/2)))))+(A10*I3*0.01745)+(I4-((A10*(TAN(RADIANS(I3/2))))+(A10*(TAN(RADIANS(I5/2))))))+(A10*I5*0.01745)+(I6-((A10*(TAN(RADIANS(I5/2))))+(A10*(TAN(RADIANS(I7/2))))))-A13</f>
        <v>88.2468770347399</v>
      </c>
      <c r="J31" s="3"/>
      <c r="K31" t="s">
        <v>19</v>
      </c>
      <c r="L31" s="21">
        <f>A27+(L2-(A10*(TAN(RADIANS(L3/2)))))+(A10*L3*0.01745)+(L4-((A10*(TAN(RADIANS(L3/2))))+(A10*(TAN(RADIANS(L5/2))))))+(A10*L5*0.01745)+(L6-((A10*(TAN(RADIANS(L5/2))))+(A10*(TAN(RADIANS(L7/2))))))-A13</f>
        <v>88.2468770347399</v>
      </c>
      <c r="N31" t="s">
        <v>19</v>
      </c>
      <c r="O31" s="21">
        <f>A27+(O2-(A10*(TAN(RADIANS(O3/2)))))+(A10*O3*0.01745)+(O4-((A10*(TAN(RADIANS(O3/2))))+(A10*(TAN(RADIANS(O5/2))))))+(A10*O5*0.01745)+(O6-((A10*(TAN(RADIANS(O5/2))))+(A10*(TAN(RADIANS(O7/2))))))-A13</f>
        <v>88.2468770347399</v>
      </c>
    </row>
    <row r="32" spans="6:15" ht="12.75">
      <c r="F32" s="2"/>
      <c r="I32" s="3"/>
      <c r="J32" s="3"/>
      <c r="K32" t="s">
        <v>20</v>
      </c>
      <c r="L32" s="21">
        <f>A27+(L2-(A10*(TAN(RADIANS(L3/2)))))+(A10*L3*0.01745)+(L4-((A10*(TAN(RADIANS(L3/2))))+(A10*(TAN(RADIANS(L5/2))))))+(A10*L5*0.01745)+(L6-((A10*(TAN(RADIANS(L5/2))))+(A10*(TAN(RADIANS(L7/2))))))+(A10*L7*0.01745)+(L8-((A10*(TAN(RADIANS(L7/2))))+(A10*(TAN(RADIANS(L9/2))))))-A13</f>
        <v>118.00940284863586</v>
      </c>
      <c r="N32" t="s">
        <v>20</v>
      </c>
      <c r="O32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A27+(O2-(A10*(TAN(RADIANS(O3/2)))))+(A10*O3*0.01745)+(O4-((A10*(TAN(RADIANS(O3/2))))+(A10*(TAN(RADIANS(O5/2))))))+(A10*O5*0.01745)+(O6-((A10*(TAN(RADIANS(O5/2))))+(A10*(TAN(RADIANS(O7/2))))))+(A10*O7*0.01745)+(O8-((A10*(TAN(RADIANS(O7/2))))+(A10*(TAN(RADIANS(O9/2))))))-A13</f>
        <v>118.00940284863586</v>
      </c>
    </row>
    <row r="33" spans="1:15" ht="12.75">
      <c r="A33" s="11" t="s">
        <v>47</v>
      </c>
      <c r="F33" s="2"/>
      <c r="L33" s="2"/>
      <c r="N33" t="s">
        <v>21</v>
      </c>
      <c r="O33" s="21">
        <f>A27+(O2-(A10*(TAN(RADIANS(O3/2)))))+(A10*O3*0.01745)+(O4-((A10*(TAN(RADIANS(O3/2))))+(A10*(TAN(RADIANS(O5/2))))))+(A10*O5*0.01745)+(O6-((A10*(TAN(RADIANS(O5/2))))+(A10*(TAN(RADIANS(O7/2))))))+(A10*O7*0.01745)+(O8-((A10*(TAN(RADIANS(O7/2))))+(A10*(TAN(RADIANS(O9/2))))))+(A10*O9*0.01745)+(O10-((A10*(TAN(RADIANS(O9/2))))+(A10*(TAN(RADIANS(O11/2))))))-A13</f>
        <v>147.77192866253182</v>
      </c>
    </row>
    <row r="34" spans="1:12" ht="12.75">
      <c r="A34" s="11" t="s">
        <v>48</v>
      </c>
      <c r="F34" s="2"/>
      <c r="L34" s="2"/>
    </row>
    <row r="35" spans="2:15" ht="12.75">
      <c r="B35" s="5"/>
      <c r="C35" s="6"/>
      <c r="D35" s="5"/>
      <c r="E35" s="5"/>
      <c r="F35" s="6"/>
      <c r="G35" s="5"/>
      <c r="H35" s="5"/>
      <c r="I35" s="7"/>
      <c r="J35" s="5"/>
      <c r="K35" s="5"/>
      <c r="L35" s="6"/>
      <c r="O35" s="2"/>
    </row>
    <row r="36" spans="1:12" ht="12.75">
      <c r="A36" s="40" t="s">
        <v>49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5" ht="12.75">
      <c r="A37" s="40" t="s">
        <v>50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4.25" customHeight="1">
      <c r="A38" s="41" t="s">
        <v>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C27" sqref="C27"/>
    </sheetView>
  </sheetViews>
  <sheetFormatPr defaultColWidth="9.140625" defaultRowHeight="12.75"/>
  <cols>
    <col min="1" max="1" width="22.00390625" style="0" bestFit="1" customWidth="1"/>
    <col min="3" max="3" width="17.28125" style="0" customWidth="1"/>
    <col min="5" max="5" width="3.7109375" style="0" customWidth="1"/>
    <col min="6" max="6" width="17.28125" style="0" customWidth="1"/>
    <col min="8" max="8" width="3.7109375" style="0" customWidth="1"/>
    <col min="9" max="9" width="17.28125" style="0" customWidth="1"/>
  </cols>
  <sheetData>
    <row r="1" spans="1:10" ht="12.75">
      <c r="A1" s="25"/>
      <c r="C1" s="32" t="s">
        <v>44</v>
      </c>
      <c r="D1" s="2"/>
      <c r="F1" s="32" t="s">
        <v>41</v>
      </c>
      <c r="G1" s="2"/>
      <c r="I1" s="32" t="s">
        <v>40</v>
      </c>
      <c r="J1" s="2"/>
    </row>
    <row r="2" spans="3:10" ht="12.75">
      <c r="C2" t="s">
        <v>22</v>
      </c>
      <c r="D2" s="13">
        <v>40</v>
      </c>
      <c r="F2" t="s">
        <v>22</v>
      </c>
      <c r="G2" s="13">
        <v>40</v>
      </c>
      <c r="I2" t="s">
        <v>22</v>
      </c>
      <c r="J2" s="13">
        <v>40</v>
      </c>
    </row>
    <row r="3" spans="1:10" ht="12.75">
      <c r="A3" s="33" t="s">
        <v>67</v>
      </c>
      <c r="C3" t="s">
        <v>54</v>
      </c>
      <c r="D3" s="13">
        <v>45</v>
      </c>
      <c r="F3" t="s">
        <v>54</v>
      </c>
      <c r="G3" s="13">
        <v>45</v>
      </c>
      <c r="I3" t="s">
        <v>54</v>
      </c>
      <c r="J3" s="13">
        <v>45</v>
      </c>
    </row>
    <row r="4" spans="1:10" ht="12.75">
      <c r="A4" s="30" t="s">
        <v>4</v>
      </c>
      <c r="C4" t="s">
        <v>23</v>
      </c>
      <c r="D4" s="13">
        <v>30</v>
      </c>
      <c r="F4" t="s">
        <v>23</v>
      </c>
      <c r="G4" s="13">
        <v>30</v>
      </c>
      <c r="I4" t="s">
        <v>23</v>
      </c>
      <c r="J4" s="13">
        <v>30</v>
      </c>
    </row>
    <row r="5" spans="1:10" ht="12.75">
      <c r="A5" s="20">
        <v>4.5</v>
      </c>
      <c r="C5" t="s">
        <v>55</v>
      </c>
      <c r="D5" s="13">
        <v>45</v>
      </c>
      <c r="F5" t="s">
        <v>55</v>
      </c>
      <c r="G5" s="13">
        <v>45</v>
      </c>
      <c r="I5" t="s">
        <v>55</v>
      </c>
      <c r="J5" s="13">
        <v>45</v>
      </c>
    </row>
    <row r="6" spans="1:10" ht="12.75">
      <c r="A6" s="30" t="s">
        <v>42</v>
      </c>
      <c r="C6" t="s">
        <v>28</v>
      </c>
      <c r="D6" s="13">
        <v>30</v>
      </c>
      <c r="F6" t="s">
        <v>28</v>
      </c>
      <c r="G6" s="13">
        <v>30</v>
      </c>
      <c r="I6" t="s">
        <v>28</v>
      </c>
      <c r="J6" s="13">
        <v>30</v>
      </c>
    </row>
    <row r="7" spans="1:10" ht="12.75">
      <c r="A7" s="20">
        <v>0.5</v>
      </c>
      <c r="D7" s="19"/>
      <c r="E7" s="18"/>
      <c r="F7" s="18"/>
      <c r="G7" s="19"/>
      <c r="H7" s="18"/>
      <c r="I7" s="18"/>
      <c r="J7" s="19"/>
    </row>
    <row r="8" spans="1:10" ht="12.75">
      <c r="A8" s="30" t="s">
        <v>59</v>
      </c>
      <c r="C8" t="s">
        <v>16</v>
      </c>
      <c r="D8" s="21">
        <f>A9+D9+D10+D11+D12+D13+A11</f>
        <v>102.61140587728428</v>
      </c>
      <c r="F8" t="s">
        <v>16</v>
      </c>
      <c r="G8" s="21">
        <f>A19+G9+G10+G11+G12+G13+A21</f>
        <v>102.5682287525381</v>
      </c>
      <c r="I8" t="s">
        <v>16</v>
      </c>
      <c r="J8" s="21">
        <f>A29+J9+J10+J11+J12+J13+A31</f>
        <v>102.52505162779192</v>
      </c>
    </row>
    <row r="9" spans="1:10" ht="12.75">
      <c r="A9" s="20">
        <v>1.5</v>
      </c>
      <c r="C9" t="s">
        <v>34</v>
      </c>
      <c r="D9" s="21">
        <f>D2-(A5*(TAN(RADIANS(D3/2))))</f>
        <v>38.13603896932107</v>
      </c>
      <c r="F9" t="s">
        <v>34</v>
      </c>
      <c r="G9" s="21">
        <f>G2-(A15*(TAN(RADIANS(G3/2))))</f>
        <v>37.928932188134524</v>
      </c>
      <c r="I9" t="s">
        <v>34</v>
      </c>
      <c r="J9" s="21">
        <f>J2-(A25*(TAN(RADIANS(J3/2))))</f>
        <v>37.72182540694798</v>
      </c>
    </row>
    <row r="10" spans="1:10" ht="12.75">
      <c r="A10" s="31" t="s">
        <v>58</v>
      </c>
      <c r="C10" t="s">
        <v>11</v>
      </c>
      <c r="D10" s="21">
        <f>A5*D3*0.01745</f>
        <v>3.5336250000000002</v>
      </c>
      <c r="F10" t="s">
        <v>11</v>
      </c>
      <c r="G10" s="21">
        <f>A15*G3*0.01745</f>
        <v>3.92625</v>
      </c>
      <c r="I10" t="s">
        <v>11</v>
      </c>
      <c r="J10" s="21">
        <f>A25*J3*0.01745</f>
        <v>4.318875</v>
      </c>
    </row>
    <row r="11" spans="1:10" ht="12.75">
      <c r="A11" s="29">
        <v>1.5</v>
      </c>
      <c r="C11" t="s">
        <v>35</v>
      </c>
      <c r="D11" s="21">
        <f>D4-((A5*(TAN(RADIANS(D3/2))))+(A5*(TAN(RADIANS(D5/2)))))</f>
        <v>26.272077938642145</v>
      </c>
      <c r="F11" t="s">
        <v>35</v>
      </c>
      <c r="G11" s="21">
        <f>G4-((A15*(TAN(RADIANS(G3/2))))+(A15*(TAN(RADIANS(G5/2)))))</f>
        <v>25.85786437626905</v>
      </c>
      <c r="I11" t="s">
        <v>35</v>
      </c>
      <c r="J11" s="21">
        <f>J4-((A25*(TAN(RADIANS(J3/2))))+(A25*(TAN(RADIANS(J5/2)))))</f>
        <v>25.443650813895957</v>
      </c>
    </row>
    <row r="12" spans="3:10" ht="12.75">
      <c r="C12" t="s">
        <v>12</v>
      </c>
      <c r="D12" s="21">
        <f>A5*D5*0.01745</f>
        <v>3.5336250000000002</v>
      </c>
      <c r="F12" t="s">
        <v>12</v>
      </c>
      <c r="G12" s="21">
        <f>A15*G5*0.01745</f>
        <v>3.92625</v>
      </c>
      <c r="I12" t="s">
        <v>12</v>
      </c>
      <c r="J12" s="21">
        <f>A25*J5*0.01745</f>
        <v>4.318875</v>
      </c>
    </row>
    <row r="13" spans="1:10" ht="12.75">
      <c r="A13" s="33" t="s">
        <v>65</v>
      </c>
      <c r="C13" t="s">
        <v>36</v>
      </c>
      <c r="D13" s="21">
        <f>D6-(A5*(TAN(RADIANS(D5/2))))</f>
        <v>28.13603896932107</v>
      </c>
      <c r="F13" t="s">
        <v>36</v>
      </c>
      <c r="G13" s="21">
        <f>G6-(A15*(TAN(RADIANS(G5/2))))</f>
        <v>27.928932188134524</v>
      </c>
      <c r="I13" t="s">
        <v>36</v>
      </c>
      <c r="J13" s="21">
        <f>J6-(A25*(TAN(RADIANS(J5/2))))</f>
        <v>27.72182540694798</v>
      </c>
    </row>
    <row r="14" spans="1:10" ht="12.75">
      <c r="A14" s="30" t="s">
        <v>4</v>
      </c>
      <c r="D14" s="2"/>
      <c r="G14" s="2"/>
      <c r="J14" s="2"/>
    </row>
    <row r="15" spans="1:10" ht="12.75">
      <c r="A15" s="20">
        <v>5</v>
      </c>
      <c r="C15" t="s">
        <v>17</v>
      </c>
      <c r="D15" s="21">
        <f>A11+D9-A7</f>
        <v>39.13603896932107</v>
      </c>
      <c r="F15" t="s">
        <v>17</v>
      </c>
      <c r="G15" s="21">
        <f>A21+G9-A17</f>
        <v>38.928932188134524</v>
      </c>
      <c r="I15" t="s">
        <v>17</v>
      </c>
      <c r="J15" s="21">
        <f>A31+J9-A27</f>
        <v>38.72182540694798</v>
      </c>
    </row>
    <row r="16" spans="1:10" ht="12.75">
      <c r="A16" s="30" t="s">
        <v>42</v>
      </c>
      <c r="C16" t="s">
        <v>18</v>
      </c>
      <c r="D16" s="21">
        <f>A11+D9+D10+D11-A7</f>
        <v>68.94174190796322</v>
      </c>
      <c r="F16" t="s">
        <v>18</v>
      </c>
      <c r="G16" s="21">
        <f>A21+G9+G10+G11-A17</f>
        <v>68.71304656440358</v>
      </c>
      <c r="I16" t="s">
        <v>18</v>
      </c>
      <c r="J16" s="21">
        <f>A31+J9+J10+J11-A27</f>
        <v>68.48435122084393</v>
      </c>
    </row>
    <row r="17" spans="1:10" ht="12.75">
      <c r="A17" s="20">
        <v>0.5</v>
      </c>
      <c r="C17" s="18"/>
      <c r="D17" s="19"/>
      <c r="E17" s="18"/>
      <c r="F17" s="18"/>
      <c r="G17" s="19"/>
      <c r="H17" s="18"/>
      <c r="I17" s="18"/>
      <c r="J17" s="19"/>
    </row>
    <row r="18" spans="1:10" ht="12.75">
      <c r="A18" s="30" t="s">
        <v>59</v>
      </c>
      <c r="D18" s="2"/>
      <c r="G18" s="2"/>
      <c r="J18" s="2"/>
    </row>
    <row r="19" spans="1:10" ht="12.75">
      <c r="A19" s="20">
        <v>1.5</v>
      </c>
      <c r="D19" s="2"/>
      <c r="G19" s="2"/>
      <c r="J19" s="2"/>
    </row>
    <row r="20" spans="1:10" ht="12.75">
      <c r="A20" s="31" t="s">
        <v>58</v>
      </c>
      <c r="D20" s="2"/>
      <c r="G20" s="2"/>
      <c r="J20" s="2"/>
    </row>
    <row r="21" ht="12.75">
      <c r="A21" s="29">
        <v>1.5</v>
      </c>
    </row>
    <row r="22" spans="4:10" ht="12.75">
      <c r="D22" s="2"/>
      <c r="G22" s="2"/>
      <c r="J22" s="2"/>
    </row>
    <row r="23" spans="1:10" ht="12.75">
      <c r="A23" s="33" t="s">
        <v>66</v>
      </c>
      <c r="D23" s="2"/>
      <c r="G23" s="2"/>
      <c r="J23" s="2"/>
    </row>
    <row r="24" spans="1:10" ht="12.75">
      <c r="A24" s="30" t="s">
        <v>4</v>
      </c>
      <c r="D24" s="2"/>
      <c r="G24" s="2"/>
      <c r="J24" s="2"/>
    </row>
    <row r="25" spans="1:10" ht="12.75">
      <c r="A25" s="20">
        <v>5.5</v>
      </c>
      <c r="D25" s="2"/>
      <c r="G25" s="2"/>
      <c r="J25" s="2"/>
    </row>
    <row r="26" spans="1:10" ht="12.75">
      <c r="A26" s="30" t="s">
        <v>42</v>
      </c>
      <c r="D26" s="2"/>
      <c r="G26" s="2"/>
      <c r="J26" s="2"/>
    </row>
    <row r="27" spans="1:10" ht="12.75">
      <c r="A27" s="20">
        <v>0.5</v>
      </c>
      <c r="D27" s="2"/>
      <c r="G27" s="2"/>
      <c r="J27" s="2"/>
    </row>
    <row r="28" spans="1:10" ht="12.75">
      <c r="A28" s="30" t="s">
        <v>59</v>
      </c>
      <c r="D28" s="2"/>
      <c r="G28" s="2"/>
      <c r="J28" s="2"/>
    </row>
    <row r="29" spans="1:10" ht="12.75">
      <c r="A29" s="20">
        <v>1.5</v>
      </c>
      <c r="D29" s="2"/>
      <c r="G29" s="2"/>
      <c r="J29" s="2"/>
    </row>
    <row r="30" ht="12.75">
      <c r="A30" s="31" t="s">
        <v>58</v>
      </c>
    </row>
    <row r="31" ht="12.75">
      <c r="A31" s="29">
        <v>1.5</v>
      </c>
    </row>
    <row r="32" ht="12.75">
      <c r="A32" s="28"/>
    </row>
    <row r="33" ht="12.75">
      <c r="A33" s="26" t="s">
        <v>47</v>
      </c>
    </row>
    <row r="34" ht="12.75">
      <c r="A34" s="26" t="s">
        <v>48</v>
      </c>
    </row>
    <row r="36" ht="12.75">
      <c r="A36" s="27" t="s">
        <v>49</v>
      </c>
    </row>
    <row r="37" ht="12.75">
      <c r="A37" s="27" t="s">
        <v>50</v>
      </c>
    </row>
    <row r="38" ht="12.75">
      <c r="A38" s="2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46">
      <selection activeCell="D28" sqref="D28"/>
    </sheetView>
  </sheetViews>
  <sheetFormatPr defaultColWidth="9.140625" defaultRowHeight="12.75"/>
  <cols>
    <col min="1" max="1" width="22.00390625" style="4" bestFit="1" customWidth="1"/>
    <col min="2" max="2" width="16.57421875" style="0" customWidth="1"/>
    <col min="3" max="3" width="17.8515625" style="0" bestFit="1" customWidth="1"/>
    <col min="5" max="5" width="3.421875" style="0" customWidth="1"/>
    <col min="6" max="6" width="17.8515625" style="0" bestFit="1" customWidth="1"/>
    <col min="8" max="8" width="3.421875" style="0" customWidth="1"/>
    <col min="9" max="9" width="17.8515625" style="0" bestFit="1" customWidth="1"/>
  </cols>
  <sheetData>
    <row r="1" spans="3:9" ht="12.75">
      <c r="C1" s="32" t="s">
        <v>44</v>
      </c>
      <c r="F1" s="32" t="s">
        <v>41</v>
      </c>
      <c r="I1" s="32" t="s">
        <v>40</v>
      </c>
    </row>
    <row r="2" ht="12.75">
      <c r="A2" s="42" t="s">
        <v>43</v>
      </c>
    </row>
    <row r="3" spans="1:10" ht="12.75">
      <c r="A3" s="42" t="s">
        <v>57</v>
      </c>
      <c r="C3" t="s">
        <v>22</v>
      </c>
      <c r="D3" s="13">
        <v>68</v>
      </c>
      <c r="F3" t="s">
        <v>22</v>
      </c>
      <c r="G3" s="13">
        <v>68</v>
      </c>
      <c r="I3" t="s">
        <v>22</v>
      </c>
      <c r="J3" s="13">
        <v>68</v>
      </c>
    </row>
    <row r="4" spans="1:10" ht="12.75">
      <c r="A4" s="42" t="s">
        <v>4</v>
      </c>
      <c r="C4" t="s">
        <v>23</v>
      </c>
      <c r="D4" s="13">
        <v>12</v>
      </c>
      <c r="F4" t="s">
        <v>23</v>
      </c>
      <c r="G4" s="13">
        <v>12</v>
      </c>
      <c r="I4" t="s">
        <v>23</v>
      </c>
      <c r="J4" s="13">
        <v>12</v>
      </c>
    </row>
    <row r="5" spans="1:10" ht="12.75">
      <c r="A5" s="43">
        <v>4.5</v>
      </c>
      <c r="C5" t="s">
        <v>28</v>
      </c>
      <c r="D5" s="13">
        <v>6</v>
      </c>
      <c r="F5" t="s">
        <v>28</v>
      </c>
      <c r="G5" s="13">
        <v>6</v>
      </c>
      <c r="I5" t="s">
        <v>28</v>
      </c>
      <c r="J5" s="13">
        <v>6</v>
      </c>
    </row>
    <row r="6" spans="1:10" ht="12.75">
      <c r="A6" s="42" t="s">
        <v>42</v>
      </c>
      <c r="C6" t="s">
        <v>27</v>
      </c>
      <c r="D6" s="13">
        <v>16</v>
      </c>
      <c r="F6" t="s">
        <v>27</v>
      </c>
      <c r="G6" s="13">
        <v>16</v>
      </c>
      <c r="I6" t="s">
        <v>27</v>
      </c>
      <c r="J6" s="13">
        <v>16</v>
      </c>
    </row>
    <row r="7" spans="1:10" ht="12.75">
      <c r="A7" s="43">
        <v>0.5</v>
      </c>
      <c r="D7" s="2"/>
      <c r="G7" s="2"/>
      <c r="J7" s="2"/>
    </row>
    <row r="8" spans="1:10" ht="12.75">
      <c r="A8" s="42" t="s">
        <v>59</v>
      </c>
      <c r="D8" s="2"/>
      <c r="G8" s="2"/>
      <c r="J8" s="2"/>
    </row>
    <row r="9" spans="1:10" ht="12.75">
      <c r="A9" s="43">
        <v>1.5</v>
      </c>
      <c r="C9" t="s">
        <v>34</v>
      </c>
      <c r="D9" s="21">
        <f>D10-(A5*(TAN(RADIANS(D11/2))))</f>
        <v>10.635254915624213</v>
      </c>
      <c r="F9" t="s">
        <v>34</v>
      </c>
      <c r="G9" s="21">
        <f>G10-(A16*(TAN(RADIANS(G11/2))))</f>
        <v>10.326237921249264</v>
      </c>
      <c r="I9" t="s">
        <v>34</v>
      </c>
      <c r="J9" s="21">
        <f>J10-(A27*(TAN(RADIANS(J11/2))))</f>
        <v>10.017220926874318</v>
      </c>
    </row>
    <row r="10" spans="1:10" ht="12.75">
      <c r="A10" s="44" t="s">
        <v>58</v>
      </c>
      <c r="C10" t="s">
        <v>51</v>
      </c>
      <c r="D10" s="21">
        <f>SQRT((POWER(D4,2))+(POWER(D5,2)))</f>
        <v>13.416407864998739</v>
      </c>
      <c r="F10" t="s">
        <v>51</v>
      </c>
      <c r="G10" s="21">
        <f>SQRT((POWER(G4,2))+(POWER(G5,2)))</f>
        <v>13.416407864998739</v>
      </c>
      <c r="I10" t="s">
        <v>51</v>
      </c>
      <c r="J10" s="21">
        <f>SQRT((POWER(J4,2))+(POWER(J5,2)))</f>
        <v>13.416407864998739</v>
      </c>
    </row>
    <row r="11" spans="1:10" ht="12.75">
      <c r="A11" s="45">
        <v>1.5</v>
      </c>
      <c r="C11" t="s">
        <v>45</v>
      </c>
      <c r="D11" s="21">
        <f>DEGREES(ASIN(D4/D10))</f>
        <v>63.43494882292201</v>
      </c>
      <c r="F11" t="s">
        <v>45</v>
      </c>
      <c r="G11" s="21">
        <f>DEGREES(ASIN(G4/G10))</f>
        <v>63.43494882292201</v>
      </c>
      <c r="I11" t="s">
        <v>45</v>
      </c>
      <c r="J11" s="21">
        <f>DEGREES(ASIN(J4/J10))</f>
        <v>63.43494882292201</v>
      </c>
    </row>
    <row r="12" spans="1:10" ht="12.75">
      <c r="A12" s="28"/>
      <c r="C12" t="s">
        <v>11</v>
      </c>
      <c r="D12" s="21">
        <f>A5*D11*0.01745</f>
        <v>4.981229356319951</v>
      </c>
      <c r="F12" t="s">
        <v>11</v>
      </c>
      <c r="G12" s="21">
        <f>A16*G11*0.01745</f>
        <v>5.534699284799946</v>
      </c>
      <c r="I12" t="s">
        <v>11</v>
      </c>
      <c r="J12" s="21">
        <f>A27*J11*0.01745</f>
        <v>6.08816921327994</v>
      </c>
    </row>
    <row r="13" spans="1:10" ht="12.75">
      <c r="A13" s="33" t="s">
        <v>43</v>
      </c>
      <c r="C13" t="s">
        <v>35</v>
      </c>
      <c r="D13" s="21">
        <f>D3-D5-D6</f>
        <v>46</v>
      </c>
      <c r="F13" t="s">
        <v>35</v>
      </c>
      <c r="G13" s="21">
        <f>G3-G5-G6</f>
        <v>46</v>
      </c>
      <c r="I13" t="s">
        <v>35</v>
      </c>
      <c r="J13" s="21">
        <f>J3-J5-J6</f>
        <v>46</v>
      </c>
    </row>
    <row r="14" spans="1:10" ht="12.75">
      <c r="A14" s="30">
        <v>1.625</v>
      </c>
      <c r="C14" t="s">
        <v>52</v>
      </c>
      <c r="D14" s="21">
        <f>SQRT((POWER(D4,2))+(POWER(D5,2)))</f>
        <v>13.416407864998739</v>
      </c>
      <c r="F14" t="s">
        <v>52</v>
      </c>
      <c r="G14" s="21">
        <f>SQRT((POWER(G4,2))+(POWER(G5,2)))</f>
        <v>13.416407864998739</v>
      </c>
      <c r="I14" t="s">
        <v>52</v>
      </c>
      <c r="J14" s="21">
        <f>SQRT((POWER(J4,2))+(POWER(J5,2)))</f>
        <v>13.416407864998739</v>
      </c>
    </row>
    <row r="15" spans="1:10" ht="12.75">
      <c r="A15" s="30" t="s">
        <v>4</v>
      </c>
      <c r="C15" t="s">
        <v>46</v>
      </c>
      <c r="D15" s="21">
        <f>DEGREES(ASIN(D6/D18))</f>
        <v>53.13010235415599</v>
      </c>
      <c r="F15" t="s">
        <v>46</v>
      </c>
      <c r="G15" s="21">
        <f>DEGREES(ASIN(G6/G18))</f>
        <v>53.13010235415599</v>
      </c>
      <c r="I15" t="s">
        <v>46</v>
      </c>
      <c r="J15" s="21">
        <f>DEGREES(ASIN(J6/J18))</f>
        <v>53.13010235415599</v>
      </c>
    </row>
    <row r="16" spans="1:10" ht="12.75">
      <c r="A16" s="20">
        <v>5</v>
      </c>
      <c r="C16" t="s">
        <v>12</v>
      </c>
      <c r="D16" s="21">
        <f>A5*D15*0.01745</f>
        <v>4.172041287360099</v>
      </c>
      <c r="F16" t="s">
        <v>12</v>
      </c>
      <c r="G16" s="21">
        <f>A16*G15*0.01745</f>
        <v>4.63560143040011</v>
      </c>
      <c r="I16" t="s">
        <v>12</v>
      </c>
      <c r="J16" s="21">
        <f>A27*J15*0.01745</f>
        <v>5.099161573440121</v>
      </c>
    </row>
    <row r="17" spans="1:10" ht="12.75">
      <c r="A17" s="30" t="s">
        <v>42</v>
      </c>
      <c r="C17" t="s">
        <v>36</v>
      </c>
      <c r="D17" s="21">
        <f>D18-(A5*(TAN(RADIANS(D15/2))))</f>
        <v>17.75</v>
      </c>
      <c r="F17" t="s">
        <v>36</v>
      </c>
      <c r="G17" s="21">
        <f>G18-(A16*(TAN(RADIANS(G15/2))))</f>
        <v>17.5</v>
      </c>
      <c r="I17" t="s">
        <v>36</v>
      </c>
      <c r="J17" s="21">
        <f>J18-(A27*(TAN(RADIANS(J15/2))))</f>
        <v>17.25</v>
      </c>
    </row>
    <row r="18" spans="1:10" ht="12.75">
      <c r="A18" s="20">
        <v>0.5</v>
      </c>
      <c r="C18" t="s">
        <v>53</v>
      </c>
      <c r="D18" s="21">
        <f>SQRT((POWER(D4,2))+(POWER(D6,2)))</f>
        <v>20</v>
      </c>
      <c r="F18" t="s">
        <v>53</v>
      </c>
      <c r="G18" s="21">
        <f>SQRT((POWER(G4,2))+(POWER(G6,2)))</f>
        <v>20</v>
      </c>
      <c r="I18" t="s">
        <v>53</v>
      </c>
      <c r="J18" s="21">
        <f>SQRT((POWER(J4,2))+(POWER(J6,2)))</f>
        <v>20</v>
      </c>
    </row>
    <row r="19" ht="12.75">
      <c r="A19" s="30" t="s">
        <v>59</v>
      </c>
    </row>
    <row r="20" ht="12.75">
      <c r="A20" s="20">
        <v>1.5</v>
      </c>
    </row>
    <row r="21" spans="1:10" ht="12.75">
      <c r="A21" s="46" t="s">
        <v>58</v>
      </c>
      <c r="C21" t="s">
        <v>16</v>
      </c>
      <c r="D21" s="21">
        <f>A9+D17+D16+D13+D12+D9+A11</f>
        <v>86.53852555930428</v>
      </c>
      <c r="F21" t="s">
        <v>16</v>
      </c>
      <c r="G21" s="21">
        <f>A20+G17+G16+G13+G12+G9+A22</f>
        <v>86.9965386364493</v>
      </c>
      <c r="I21" t="s">
        <v>16</v>
      </c>
      <c r="J21" s="21">
        <f>A31+J17+J16+J13+J12+J9+A33</f>
        <v>87.45455171359437</v>
      </c>
    </row>
    <row r="22" spans="1:10" ht="12.75">
      <c r="A22" s="29">
        <v>1.5</v>
      </c>
      <c r="C22" t="s">
        <v>17</v>
      </c>
      <c r="D22" s="21">
        <f>A9+D9-A7</f>
        <v>11.635254915624213</v>
      </c>
      <c r="F22" t="s">
        <v>17</v>
      </c>
      <c r="G22" s="21">
        <f>A20+G9-A18</f>
        <v>11.326237921249264</v>
      </c>
      <c r="I22" t="s">
        <v>17</v>
      </c>
      <c r="J22" s="21">
        <f>A31+J9-A29</f>
        <v>11.017220926874318</v>
      </c>
    </row>
    <row r="23" spans="1:10" ht="12.75">
      <c r="A23" s="25"/>
      <c r="C23" t="s">
        <v>18</v>
      </c>
      <c r="D23" s="21">
        <f>A9+D9+D12+D13+D16-A7</f>
        <v>66.78852555930426</v>
      </c>
      <c r="F23" t="s">
        <v>18</v>
      </c>
      <c r="G23" s="21">
        <f>A20+G9+G12+G13+G16-A18</f>
        <v>67.49653863644933</v>
      </c>
      <c r="I23" t="s">
        <v>18</v>
      </c>
      <c r="J23" s="21">
        <f>D18+J9+J12+J13+J16-D16</f>
        <v>83.03251042623428</v>
      </c>
    </row>
    <row r="24" spans="1:10" ht="12.75">
      <c r="A24" s="33" t="s">
        <v>43</v>
      </c>
      <c r="D24" s="2"/>
      <c r="G24" s="2"/>
      <c r="J24" s="2"/>
    </row>
    <row r="25" spans="1:10" ht="12.75">
      <c r="A25" s="30" t="s">
        <v>56</v>
      </c>
      <c r="D25" s="2"/>
      <c r="G25" s="2"/>
      <c r="J25" s="2"/>
    </row>
    <row r="26" spans="1:10" ht="12.75">
      <c r="A26" s="30" t="s">
        <v>4</v>
      </c>
      <c r="D26" s="2"/>
      <c r="G26" s="2"/>
      <c r="J26" s="2"/>
    </row>
    <row r="27" spans="1:10" ht="12.75">
      <c r="A27" s="20">
        <v>5.5</v>
      </c>
      <c r="D27" s="2"/>
      <c r="G27" s="2"/>
      <c r="J27" s="2"/>
    </row>
    <row r="28" spans="1:10" ht="12.75">
      <c r="A28" s="30" t="s">
        <v>42</v>
      </c>
      <c r="D28" s="2"/>
      <c r="G28" s="2"/>
      <c r="J28" s="2"/>
    </row>
    <row r="29" ht="12.75">
      <c r="A29" s="20">
        <v>0.5</v>
      </c>
    </row>
    <row r="30" ht="12.75">
      <c r="A30" s="30" t="s">
        <v>59</v>
      </c>
    </row>
    <row r="31" ht="12.75">
      <c r="A31" s="20">
        <v>1.5</v>
      </c>
    </row>
    <row r="32" ht="12.75">
      <c r="A32" s="46" t="s">
        <v>58</v>
      </c>
    </row>
    <row r="33" ht="12.75">
      <c r="A33" s="29">
        <v>1.5</v>
      </c>
    </row>
    <row r="35" ht="12.75">
      <c r="A35" s="11" t="s">
        <v>47</v>
      </c>
    </row>
    <row r="36" ht="12.75">
      <c r="A36" s="11" t="s">
        <v>48</v>
      </c>
    </row>
    <row r="38" ht="12.75">
      <c r="A38" s="15" t="s">
        <v>49</v>
      </c>
    </row>
    <row r="39" ht="12.75">
      <c r="A39" s="15" t="s">
        <v>50</v>
      </c>
    </row>
    <row r="40" ht="12.75">
      <c r="A40" s="35" t="s">
        <v>64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printOptions/>
  <pageMargins left="0.75" right="0.75" top="1" bottom="1" header="0.5" footer="0.5"/>
  <pageSetup fitToHeight="1" fitToWidth="1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Messier-Dowty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mtse0019</dc:creator>
  <cp:keywords/>
  <dc:description/>
  <cp:lastModifiedBy>Jay Musgrove</cp:lastModifiedBy>
  <cp:lastPrinted>2009-03-24T05:14:28Z</cp:lastPrinted>
  <dcterms:created xsi:type="dcterms:W3CDTF">2009-03-13T17:23:03Z</dcterms:created>
  <dcterms:modified xsi:type="dcterms:W3CDTF">2009-04-06T20:44:56Z</dcterms:modified>
  <cp:category/>
  <cp:version/>
  <cp:contentType/>
  <cp:contentStatus/>
</cp:coreProperties>
</file>